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정산\"/>
    </mc:Choice>
  </mc:AlternateContent>
  <bookViews>
    <workbookView xWindow="0" yWindow="0" windowWidth="21570" windowHeight="8010" activeTab="9"/>
  </bookViews>
  <sheets>
    <sheet name="3월" sheetId="1" r:id="rId1"/>
    <sheet name="4월" sheetId="17" r:id="rId2"/>
    <sheet name="5월" sheetId="18" r:id="rId3"/>
    <sheet name="6월" sheetId="19" r:id="rId4"/>
    <sheet name="7월" sheetId="20" r:id="rId5"/>
    <sheet name="8월" sheetId="21" r:id="rId6"/>
    <sheet name="9월" sheetId="22" r:id="rId7"/>
    <sheet name="10월" sheetId="23" r:id="rId8"/>
    <sheet name="11월" sheetId="24" r:id="rId9"/>
    <sheet name="12월" sheetId="25" r:id="rId10"/>
  </sheets>
  <definedNames>
    <definedName name="_xlnm.Print_Area" localSheetId="1">'4월'!$A$1:$F$4</definedName>
    <definedName name="_xlnm.Print_Area" localSheetId="4">'7월'!$A$1:$F$4</definedName>
    <definedName name="_xlnm.Print_Area" localSheetId="5">'8월'!$A$1:$F$4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7" l="1"/>
  <c r="E3" i="1"/>
  <c r="D3" i="1"/>
  <c r="C3" i="1"/>
  <c r="B3" i="25" l="1"/>
  <c r="E3" i="17"/>
  <c r="E3" i="25" l="1"/>
  <c r="E3" i="18"/>
  <c r="E3" i="19"/>
  <c r="E3" i="20"/>
  <c r="E3" i="21"/>
  <c r="E3" i="22"/>
  <c r="E3" i="23"/>
  <c r="E3" i="24"/>
  <c r="O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P20" i="25"/>
  <c r="N20" i="25"/>
  <c r="P19" i="25"/>
  <c r="N19" i="25"/>
  <c r="N18" i="25"/>
  <c r="C3" i="25" s="1"/>
  <c r="D3" i="25" s="1"/>
  <c r="N17" i="25"/>
  <c r="N16" i="25"/>
  <c r="N15" i="25"/>
  <c r="N14" i="25"/>
  <c r="N13" i="25"/>
  <c r="N12" i="25"/>
  <c r="N11" i="25"/>
  <c r="N10" i="25"/>
  <c r="N9" i="25"/>
  <c r="P9" i="25" s="1"/>
  <c r="P10" i="25" s="1"/>
  <c r="P11" i="25" s="1"/>
  <c r="P12" i="25" s="1"/>
  <c r="P13" i="25" s="1"/>
  <c r="P14" i="25" s="1"/>
  <c r="P15" i="25" s="1"/>
  <c r="P16" i="25" s="1"/>
  <c r="P17" i="25" s="1"/>
  <c r="P18" i="25" s="1"/>
  <c r="N8" i="25"/>
  <c r="N21" i="25" l="1"/>
  <c r="B3" i="24"/>
  <c r="B3" i="23"/>
  <c r="B3" i="22"/>
  <c r="B3" i="21"/>
  <c r="B3" i="20"/>
  <c r="B3" i="19"/>
  <c r="B3" i="18"/>
  <c r="B3" i="17"/>
  <c r="B3" i="1"/>
  <c r="O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N10" i="1"/>
  <c r="N9" i="1"/>
  <c r="P9" i="1" s="1"/>
  <c r="N8" i="1"/>
  <c r="O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P20" i="17"/>
  <c r="N20" i="17"/>
  <c r="P19" i="17"/>
  <c r="N19" i="17"/>
  <c r="P18" i="17"/>
  <c r="N18" i="17"/>
  <c r="P17" i="17"/>
  <c r="N17" i="17"/>
  <c r="P16" i="17"/>
  <c r="N16" i="17"/>
  <c r="P15" i="17"/>
  <c r="N15" i="17"/>
  <c r="P14" i="17"/>
  <c r="N14" i="17"/>
  <c r="P13" i="17"/>
  <c r="N13" i="17"/>
  <c r="P12" i="17"/>
  <c r="N12" i="17"/>
  <c r="N11" i="17"/>
  <c r="N10" i="17"/>
  <c r="C3" i="17" s="1"/>
  <c r="N9" i="17"/>
  <c r="P9" i="17" s="1"/>
  <c r="N8" i="17"/>
  <c r="O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P20" i="18"/>
  <c r="N20" i="18"/>
  <c r="P19" i="18"/>
  <c r="N19" i="18"/>
  <c r="P18" i="18"/>
  <c r="N18" i="18"/>
  <c r="P17" i="18"/>
  <c r="N17" i="18"/>
  <c r="P16" i="18"/>
  <c r="N16" i="18"/>
  <c r="P15" i="18"/>
  <c r="N15" i="18"/>
  <c r="P14" i="18"/>
  <c r="N14" i="18"/>
  <c r="P13" i="18"/>
  <c r="N13" i="18"/>
  <c r="N12" i="18"/>
  <c r="N11" i="18"/>
  <c r="C3" i="18" s="1"/>
  <c r="N10" i="18"/>
  <c r="N9" i="18"/>
  <c r="P9" i="18" s="1"/>
  <c r="N8" i="18"/>
  <c r="O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P20" i="19"/>
  <c r="N20" i="19"/>
  <c r="P19" i="19"/>
  <c r="N19" i="19"/>
  <c r="P18" i="19"/>
  <c r="N18" i="19"/>
  <c r="P17" i="19"/>
  <c r="N17" i="19"/>
  <c r="P16" i="19"/>
  <c r="N16" i="19"/>
  <c r="P15" i="19"/>
  <c r="N15" i="19"/>
  <c r="P14" i="19"/>
  <c r="N14" i="19"/>
  <c r="N13" i="19"/>
  <c r="N12" i="19"/>
  <c r="C3" i="19" s="1"/>
  <c r="N11" i="19"/>
  <c r="N10" i="19"/>
  <c r="N9" i="19"/>
  <c r="P9" i="19" s="1"/>
  <c r="P10" i="19" s="1"/>
  <c r="P11" i="19" s="1"/>
  <c r="P12" i="19" s="1"/>
  <c r="P13" i="19" s="1"/>
  <c r="N8" i="19"/>
  <c r="O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P20" i="20"/>
  <c r="N20" i="20"/>
  <c r="P19" i="20"/>
  <c r="N19" i="20"/>
  <c r="P18" i="20"/>
  <c r="N18" i="20"/>
  <c r="P17" i="20"/>
  <c r="N17" i="20"/>
  <c r="P16" i="20"/>
  <c r="N16" i="20"/>
  <c r="P15" i="20"/>
  <c r="N15" i="20"/>
  <c r="N14" i="20"/>
  <c r="N13" i="20"/>
  <c r="C3" i="20" s="1"/>
  <c r="N12" i="20"/>
  <c r="N11" i="20"/>
  <c r="N10" i="20"/>
  <c r="N9" i="20"/>
  <c r="P9" i="20" s="1"/>
  <c r="P10" i="20" s="1"/>
  <c r="P11" i="20" s="1"/>
  <c r="P12" i="20" s="1"/>
  <c r="P13" i="20" s="1"/>
  <c r="P14" i="20" s="1"/>
  <c r="N8" i="20"/>
  <c r="O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P20" i="21"/>
  <c r="N20" i="21"/>
  <c r="P19" i="21"/>
  <c r="N19" i="21"/>
  <c r="P18" i="21"/>
  <c r="N18" i="21"/>
  <c r="P17" i="21"/>
  <c r="N17" i="21"/>
  <c r="P16" i="21"/>
  <c r="N16" i="21"/>
  <c r="N15" i="21"/>
  <c r="N14" i="21"/>
  <c r="C3" i="21" s="1"/>
  <c r="N13" i="21"/>
  <c r="N12" i="21"/>
  <c r="N11" i="21"/>
  <c r="N10" i="21"/>
  <c r="N9" i="21"/>
  <c r="P9" i="21" s="1"/>
  <c r="P10" i="21" s="1"/>
  <c r="P11" i="21" s="1"/>
  <c r="P12" i="21" s="1"/>
  <c r="P13" i="21" s="1"/>
  <c r="P14" i="21" s="1"/>
  <c r="P15" i="21" s="1"/>
  <c r="N8" i="21"/>
  <c r="O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P20" i="22"/>
  <c r="N20" i="22"/>
  <c r="P19" i="22"/>
  <c r="N19" i="22"/>
  <c r="P18" i="22"/>
  <c r="N18" i="22"/>
  <c r="P17" i="22"/>
  <c r="N17" i="22"/>
  <c r="N16" i="22"/>
  <c r="N15" i="22"/>
  <c r="C3" i="22" s="1"/>
  <c r="N14" i="22"/>
  <c r="N13" i="22"/>
  <c r="N12" i="22"/>
  <c r="N11" i="22"/>
  <c r="N10" i="22"/>
  <c r="N9" i="22"/>
  <c r="P9" i="22" s="1"/>
  <c r="P10" i="22" s="1"/>
  <c r="P11" i="22" s="1"/>
  <c r="P12" i="22" s="1"/>
  <c r="P13" i="22" s="1"/>
  <c r="P14" i="22" s="1"/>
  <c r="P15" i="22" s="1"/>
  <c r="N8" i="22"/>
  <c r="O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P20" i="23"/>
  <c r="N20" i="23"/>
  <c r="P19" i="23"/>
  <c r="N19" i="23"/>
  <c r="P18" i="23"/>
  <c r="N18" i="23"/>
  <c r="N17" i="23"/>
  <c r="N16" i="23"/>
  <c r="C3" i="23" s="1"/>
  <c r="N15" i="23"/>
  <c r="N14" i="23"/>
  <c r="N13" i="23"/>
  <c r="N12" i="23"/>
  <c r="N11" i="23"/>
  <c r="N10" i="23"/>
  <c r="N9" i="23"/>
  <c r="P9" i="23" s="1"/>
  <c r="P10" i="23" s="1"/>
  <c r="P11" i="23" s="1"/>
  <c r="P12" i="23" s="1"/>
  <c r="P13" i="23" s="1"/>
  <c r="P14" i="23" s="1"/>
  <c r="P15" i="23" s="1"/>
  <c r="P16" i="23" s="1"/>
  <c r="P17" i="23" s="1"/>
  <c r="N8" i="23"/>
  <c r="O21" i="24"/>
  <c r="N8" i="24"/>
  <c r="P20" i="24"/>
  <c r="P19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N20" i="24"/>
  <c r="N19" i="24"/>
  <c r="N18" i="24"/>
  <c r="P18" i="24" s="1"/>
  <c r="N17" i="24"/>
  <c r="C3" i="24" s="1"/>
  <c r="N16" i="24"/>
  <c r="N15" i="24"/>
  <c r="N14" i="24"/>
  <c r="N13" i="24"/>
  <c r="N12" i="24"/>
  <c r="N11" i="24"/>
  <c r="N10" i="24"/>
  <c r="N9" i="24"/>
  <c r="P9" i="24" s="1"/>
  <c r="P10" i="24" s="1"/>
  <c r="P11" i="24" s="1"/>
  <c r="P12" i="24" s="1"/>
  <c r="P13" i="24" s="1"/>
  <c r="P14" i="24" s="1"/>
  <c r="P15" i="24" s="1"/>
  <c r="P16" i="24" s="1"/>
  <c r="N21" i="1" l="1"/>
  <c r="N21" i="20"/>
  <c r="P10" i="18"/>
  <c r="P11" i="18" s="1"/>
  <c r="P10" i="17"/>
  <c r="P11" i="17" s="1"/>
  <c r="N21" i="24"/>
  <c r="P17" i="24"/>
  <c r="D3" i="24"/>
  <c r="P10" i="1"/>
  <c r="N21" i="17"/>
  <c r="P12" i="18"/>
  <c r="N21" i="18"/>
  <c r="N21" i="19"/>
  <c r="N21" i="21"/>
  <c r="P16" i="22"/>
  <c r="N21" i="22"/>
  <c r="N21" i="23"/>
  <c r="D3" i="23"/>
  <c r="D3" i="22" l="1"/>
  <c r="D3" i="21"/>
  <c r="D3" i="20"/>
  <c r="D3" i="19"/>
  <c r="D3" i="18"/>
  <c r="B4" i="1"/>
  <c r="E4" i="1"/>
  <c r="E4" i="17" s="1"/>
  <c r="E4" i="18" s="1"/>
  <c r="E4" i="19" s="1"/>
  <c r="C4" i="1"/>
  <c r="F3" i="1" s="1"/>
  <c r="C4" i="17"/>
  <c r="C4" i="18" s="1"/>
  <c r="C4" i="19" s="1"/>
  <c r="D4" i="1" l="1"/>
  <c r="B4" i="17"/>
  <c r="B4" i="18" s="1"/>
  <c r="C4" i="20"/>
  <c r="C4" i="21" s="1"/>
  <c r="C4" i="22" s="1"/>
  <c r="E4" i="20"/>
  <c r="E4" i="21" s="1"/>
  <c r="E4" i="22" s="1"/>
  <c r="E4" i="23" s="1"/>
  <c r="E4" i="24" s="1"/>
  <c r="E4" i="25" s="1"/>
  <c r="F3" i="19"/>
  <c r="F3" i="18"/>
  <c r="F3" i="17"/>
  <c r="D4" i="17" l="1"/>
  <c r="F3" i="22"/>
  <c r="C4" i="23"/>
  <c r="C4" i="24" s="1"/>
  <c r="B4" i="19"/>
  <c r="D4" i="18"/>
  <c r="F3" i="21"/>
  <c r="F3" i="20"/>
  <c r="F3" i="24" l="1"/>
  <c r="C4" i="25"/>
  <c r="F3" i="25" s="1"/>
  <c r="F3" i="23"/>
  <c r="B4" i="20"/>
  <c r="D4" i="19"/>
  <c r="B4" i="21" l="1"/>
  <c r="D4" i="20"/>
  <c r="D4" i="21" l="1"/>
  <c r="B4" i="22"/>
  <c r="B4" i="23" l="1"/>
  <c r="D4" i="22"/>
  <c r="B4" i="24" l="1"/>
  <c r="D4" i="23"/>
  <c r="D4" i="24" l="1"/>
  <c r="B4" i="25"/>
  <c r="D4" i="25" s="1"/>
</calcChain>
</file>

<file path=xl/sharedStrings.xml><?xml version="1.0" encoding="utf-8"?>
<sst xmlns="http://schemas.openxmlformats.org/spreadsheetml/2006/main" count="415" uniqueCount="55">
  <si>
    <t>수입</t>
    <phoneticPr fontId="1" type="noConversion"/>
  </si>
  <si>
    <t>잔액</t>
    <phoneticPr fontId="1" type="noConversion"/>
  </si>
  <si>
    <t>누계</t>
    <phoneticPr fontId="1" type="noConversion"/>
  </si>
  <si>
    <t>월계</t>
    <phoneticPr fontId="1" type="noConversion"/>
  </si>
  <si>
    <t>지출</t>
    <phoneticPr fontId="1" type="noConversion"/>
  </si>
  <si>
    <t>징수액</t>
    <phoneticPr fontId="1" type="noConversion"/>
  </si>
  <si>
    <t>미납</t>
    <phoneticPr fontId="1" type="noConversion"/>
  </si>
  <si>
    <t>3월 통학버스비 정산 내역</t>
    <phoneticPr fontId="1" type="noConversion"/>
  </si>
  <si>
    <t>4월 통학버스비 정산 내역</t>
    <phoneticPr fontId="1" type="noConversion"/>
  </si>
  <si>
    <t>5월 통학버스비 정산 내역</t>
    <phoneticPr fontId="1" type="noConversion"/>
  </si>
  <si>
    <t>6월 통학버스비 정산 내역</t>
    <phoneticPr fontId="1" type="noConversion"/>
  </si>
  <si>
    <t>7월 통학버스비 정산 내역</t>
    <phoneticPr fontId="1" type="noConversion"/>
  </si>
  <si>
    <t>8월 통학버스비 정산 내역</t>
    <phoneticPr fontId="1" type="noConversion"/>
  </si>
  <si>
    <t>9월 통학버스비 정산 내역</t>
    <phoneticPr fontId="1" type="noConversion"/>
  </si>
  <si>
    <t>10월 통학버스비 정산 내역</t>
    <phoneticPr fontId="1" type="noConversion"/>
  </si>
  <si>
    <t>11월 통학버스비 정산 내역</t>
    <phoneticPr fontId="1" type="noConversion"/>
  </si>
  <si>
    <t>3월</t>
    <phoneticPr fontId="1" type="noConversion"/>
  </si>
  <si>
    <t>6월</t>
  </si>
  <si>
    <t>7월</t>
  </si>
  <si>
    <t>8월</t>
  </si>
  <si>
    <t>9월</t>
  </si>
  <si>
    <t>10월</t>
  </si>
  <si>
    <t>11월</t>
  </si>
  <si>
    <t>12월</t>
  </si>
  <si>
    <t>1월</t>
  </si>
  <si>
    <t>2월</t>
  </si>
  <si>
    <t>4월</t>
    <phoneticPr fontId="1" type="noConversion"/>
  </si>
  <si>
    <t>5월</t>
    <phoneticPr fontId="1" type="noConversion"/>
  </si>
  <si>
    <t>계</t>
    <phoneticPr fontId="1" type="noConversion"/>
  </si>
  <si>
    <t>월계</t>
    <phoneticPr fontId="1" type="noConversion"/>
  </si>
  <si>
    <t>지출</t>
    <phoneticPr fontId="1" type="noConversion"/>
  </si>
  <si>
    <t>잔액</t>
    <phoneticPr fontId="1" type="noConversion"/>
  </si>
  <si>
    <t>징수월</t>
    <phoneticPr fontId="1" type="noConversion"/>
  </si>
  <si>
    <t>3월분</t>
    <phoneticPr fontId="1" type="noConversion"/>
  </si>
  <si>
    <t>4월분</t>
  </si>
  <si>
    <t>5월분</t>
  </si>
  <si>
    <t>6월분</t>
  </si>
  <si>
    <t>7월분</t>
  </si>
  <si>
    <t>8월분</t>
  </si>
  <si>
    <t>9월분</t>
  </si>
  <si>
    <t>10월분</t>
  </si>
  <si>
    <t>11월분</t>
  </si>
  <si>
    <t>12월분</t>
  </si>
  <si>
    <t>1월분</t>
    <phoneticPr fontId="1" type="noConversion"/>
  </si>
  <si>
    <t>2월분</t>
    <phoneticPr fontId="1" type="noConversion"/>
  </si>
  <si>
    <t>12월 통학버스비 정산 내역</t>
    <phoneticPr fontId="1" type="noConversion"/>
  </si>
  <si>
    <t>4/12</t>
    <phoneticPr fontId="1" type="noConversion"/>
  </si>
  <si>
    <t>5/11</t>
    <phoneticPr fontId="1" type="noConversion"/>
  </si>
  <si>
    <t>6/8</t>
    <phoneticPr fontId="1" type="noConversion"/>
  </si>
  <si>
    <t>7/6</t>
    <phoneticPr fontId="1" type="noConversion"/>
  </si>
  <si>
    <t>8/12</t>
    <phoneticPr fontId="1" type="noConversion"/>
  </si>
  <si>
    <t>9/2</t>
    <phoneticPr fontId="1" type="noConversion"/>
  </si>
  <si>
    <t>10/5</t>
    <phoneticPr fontId="1" type="noConversion"/>
  </si>
  <si>
    <t>11/4</t>
    <phoneticPr fontId="1" type="noConversion"/>
  </si>
  <si>
    <t>1/9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</si>
</sst>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8"/>
      <color theme="1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BDFF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38" fontId="2" fillId="0" borderId="2" xfId="0" applyNumberFormat="1" applyFont="1" applyBorder="1">
      <alignment vertical="center"/>
    </xf>
    <xf numFmtId="38" fontId="2" fillId="0" borderId="3" xfId="0" applyNumberFormat="1" applyFont="1" applyBorder="1">
      <alignment vertical="center"/>
    </xf>
    <xf numFmtId="0" fontId="4" fillId="0" borderId="0" xfId="0" applyFont="1" applyAlignment="1">
      <alignment horizontal="centerContinuous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8" fontId="2" fillId="0" borderId="5" xfId="0" applyNumberFormat="1" applyFont="1" applyBorder="1">
      <alignment vertical="center"/>
    </xf>
    <xf numFmtId="38" fontId="2" fillId="0" borderId="6" xfId="0" applyNumberFormat="1" applyFont="1" applyBorder="1">
      <alignment vertical="center"/>
    </xf>
    <xf numFmtId="38" fontId="2" fillId="0" borderId="10" xfId="0" applyNumberFormat="1" applyFont="1" applyBorder="1">
      <alignment vertical="center"/>
    </xf>
    <xf numFmtId="38" fontId="2" fillId="0" borderId="11" xfId="0" applyNumberFormat="1" applyFont="1" applyBorder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0" xfId="0" applyNumberFormat="1" applyFont="1" applyAlignment="1">
      <alignment horizontal="center" vertical="center"/>
    </xf>
    <xf numFmtId="38" fontId="2" fillId="0" borderId="16" xfId="0" applyNumberFormat="1" applyFont="1" applyBorder="1">
      <alignment vertical="center"/>
    </xf>
    <xf numFmtId="38" fontId="2" fillId="0" borderId="17" xfId="0" applyNumberFormat="1" applyFont="1" applyBorder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38" fontId="2" fillId="0" borderId="19" xfId="0" applyNumberFormat="1" applyFont="1" applyBorder="1">
      <alignment vertical="center"/>
    </xf>
    <xf numFmtId="38" fontId="2" fillId="0" borderId="20" xfId="0" applyNumberFormat="1" applyFont="1" applyBorder="1">
      <alignment vertical="center"/>
    </xf>
    <xf numFmtId="0" fontId="3" fillId="6" borderId="21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0" applyNumberFormat="1" applyFont="1">
      <alignment vertical="center"/>
    </xf>
    <xf numFmtId="0" fontId="5" fillId="8" borderId="22" xfId="0" applyFont="1" applyFill="1" applyBorder="1" applyAlignment="1">
      <alignment horizontal="center" vertical="center"/>
    </xf>
    <xf numFmtId="38" fontId="5" fillId="8" borderId="22" xfId="0" applyNumberFormat="1" applyFont="1" applyFill="1" applyBorder="1">
      <alignment vertical="center"/>
    </xf>
    <xf numFmtId="0" fontId="5" fillId="0" borderId="22" xfId="0" applyFont="1" applyBorder="1" applyAlignment="1">
      <alignment horizontal="center" vertical="center"/>
    </xf>
    <xf numFmtId="38" fontId="5" fillId="0" borderId="24" xfId="0" applyNumberFormat="1" applyFont="1" applyBorder="1">
      <alignment vertical="center"/>
    </xf>
    <xf numFmtId="38" fontId="5" fillId="0" borderId="25" xfId="0" applyNumberFormat="1" applyFont="1" applyBorder="1">
      <alignment vertical="center"/>
    </xf>
    <xf numFmtId="38" fontId="5" fillId="0" borderId="26" xfId="0" applyNumberFormat="1" applyFont="1" applyBorder="1">
      <alignment vertical="center"/>
    </xf>
    <xf numFmtId="38" fontId="5" fillId="0" borderId="27" xfId="0" applyNumberFormat="1" applyFont="1" applyBorder="1">
      <alignment vertical="center"/>
    </xf>
    <xf numFmtId="38" fontId="5" fillId="0" borderId="28" xfId="0" applyNumberFormat="1" applyFont="1" applyBorder="1">
      <alignment vertical="center"/>
    </xf>
    <xf numFmtId="38" fontId="5" fillId="0" borderId="29" xfId="0" applyNumberFormat="1" applyFont="1" applyBorder="1">
      <alignment vertical="center"/>
    </xf>
    <xf numFmtId="38" fontId="5" fillId="0" borderId="30" xfId="0" applyNumberFormat="1" applyFont="1" applyBorder="1">
      <alignment vertical="center"/>
    </xf>
    <xf numFmtId="38" fontId="5" fillId="0" borderId="31" xfId="0" applyNumberFormat="1" applyFont="1" applyBorder="1">
      <alignment vertical="center"/>
    </xf>
    <xf numFmtId="38" fontId="5" fillId="0" borderId="32" xfId="0" applyNumberFormat="1" applyFont="1" applyBorder="1">
      <alignment vertical="center"/>
    </xf>
    <xf numFmtId="38" fontId="6" fillId="0" borderId="22" xfId="0" applyNumberFormat="1" applyFont="1" applyBorder="1">
      <alignment vertical="center"/>
    </xf>
    <xf numFmtId="38" fontId="5" fillId="0" borderId="22" xfId="0" applyNumberFormat="1" applyFont="1" applyBorder="1">
      <alignment vertical="center"/>
    </xf>
    <xf numFmtId="176" fontId="0" fillId="0" borderId="0" xfId="0" applyNumberFormat="1">
      <alignment vertical="center"/>
    </xf>
    <xf numFmtId="38" fontId="2" fillId="0" borderId="13" xfId="0" applyNumberFormat="1" applyFont="1" applyBorder="1" applyAlignment="1">
      <alignment horizontal="center" vertical="center"/>
    </xf>
    <xf numFmtId="38" fontId="2" fillId="0" borderId="14" xfId="0" applyNumberFormat="1" applyFont="1" applyBorder="1" applyAlignment="1">
      <alignment horizontal="center" vertical="center"/>
    </xf>
    <xf numFmtId="0" fontId="7" fillId="8" borderId="23" xfId="0" applyFont="1" applyFill="1" applyBorder="1" applyAlignment="1">
      <alignment horizontal="left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BD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15" workbookViewId="0">
      <selection activeCell="E4" sqref="E4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  <col min="17" max="17" width="9.875" bestFit="1" customWidth="1"/>
  </cols>
  <sheetData>
    <row r="1" spans="1:17" ht="45" customHeight="1" thickBot="1" x14ac:dyDescent="0.35">
      <c r="A1" s="3" t="s">
        <v>7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18" t="s">
        <v>5</v>
      </c>
      <c r="C2" s="17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15">
        <f>B8</f>
        <v>8726000</v>
      </c>
      <c r="C3" s="7">
        <f>N9</f>
        <v>5946000</v>
      </c>
      <c r="D3" s="8">
        <f>IF(B3-C3&lt;0,0,B3-C3)</f>
        <v>2780000</v>
      </c>
      <c r="E3" s="8">
        <f>O9</f>
        <v>0</v>
      </c>
      <c r="F3" s="41">
        <f>C4-E4</f>
        <v>5946000</v>
      </c>
      <c r="G3" s="14"/>
    </row>
    <row r="4" spans="1:17" ht="30" customHeight="1" thickBot="1" x14ac:dyDescent="0.35">
      <c r="A4" s="5" t="s">
        <v>2</v>
      </c>
      <c r="B4" s="16">
        <f>B3</f>
        <v>8726000</v>
      </c>
      <c r="C4" s="2">
        <f>C3</f>
        <v>5946000</v>
      </c>
      <c r="D4" s="9">
        <f>IF(B4-C4&lt;0,0,B4-C4)</f>
        <v>2780000</v>
      </c>
      <c r="E4" s="9">
        <f>E3</f>
        <v>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29</v>
      </c>
      <c r="O7" s="26" t="s">
        <v>30</v>
      </c>
      <c r="P7" s="26" t="s">
        <v>31</v>
      </c>
    </row>
    <row r="8" spans="1:17" ht="22.5" customHeight="1" x14ac:dyDescent="0.3">
      <c r="A8" s="43"/>
      <c r="B8" s="27">
        <v>8726000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>
        <f>SUM(B8:M8)</f>
        <v>8726000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0</v>
      </c>
      <c r="O10" s="33"/>
      <c r="P10" s="34" t="str">
        <f>IF(O10="","",SUM(P9,N10)-O10)</f>
        <v/>
      </c>
      <c r="Q10" s="40"/>
    </row>
    <row r="11" spans="1:17" ht="22.5" customHeight="1" x14ac:dyDescent="0.3">
      <c r="A11" s="28" t="s">
        <v>27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0</v>
      </c>
      <c r="O11" s="33"/>
      <c r="P11" s="34" t="str">
        <f t="shared" ref="P11:P20" si="1">IF(O11="","",SUM(P10,N11)-O11)</f>
        <v/>
      </c>
    </row>
    <row r="12" spans="1:17" ht="22.5" customHeight="1" x14ac:dyDescent="0.3">
      <c r="A12" s="28" t="s">
        <v>17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f t="shared" si="0"/>
        <v>0</v>
      </c>
      <c r="O12" s="33"/>
      <c r="P12" s="34" t="str">
        <f t="shared" si="1"/>
        <v/>
      </c>
    </row>
    <row r="13" spans="1:17" ht="22.5" customHeight="1" x14ac:dyDescent="0.3">
      <c r="A13" s="28" t="s">
        <v>18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f t="shared" si="0"/>
        <v>0</v>
      </c>
      <c r="O13" s="33"/>
      <c r="P13" s="34" t="str">
        <f t="shared" si="1"/>
        <v/>
      </c>
    </row>
    <row r="14" spans="1:17" ht="22.5" customHeight="1" x14ac:dyDescent="0.3">
      <c r="A14" s="28" t="s">
        <v>19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28</v>
      </c>
      <c r="B21" s="39">
        <f>SUM(B9:B20)</f>
        <v>5946000</v>
      </c>
      <c r="C21" s="39">
        <f t="shared" ref="C21:M21" si="2">SUM(C9:C20)</f>
        <v>0</v>
      </c>
      <c r="D21" s="39">
        <f t="shared" si="2"/>
        <v>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5946000</v>
      </c>
      <c r="O21" s="39">
        <f>SUM(O9:O20)</f>
        <v>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orientation="portrait" r:id="rId1"/>
  <ignoredErrors>
    <ignoredError sqref="D4" formula="1"/>
    <ignoredError sqref="B2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Normal="100" zoomScaleSheetLayoutView="115" workbookViewId="0">
      <selection activeCell="I2" sqref="I2"/>
    </sheetView>
  </sheetViews>
  <sheetFormatPr defaultRowHeight="16.5" x14ac:dyDescent="0.3"/>
  <cols>
    <col min="1" max="1" width="9" customWidth="1"/>
    <col min="2" max="6" width="13.75" customWidth="1"/>
    <col min="7" max="7" width="13.75" style="13" customWidth="1"/>
    <col min="8" max="16" width="13.75" customWidth="1"/>
    <col min="17" max="17" width="9.875" style="14" customWidth="1"/>
  </cols>
  <sheetData>
    <row r="1" spans="1:17" ht="45" customHeight="1" thickBot="1" x14ac:dyDescent="0.35">
      <c r="A1" s="3" t="s">
        <v>45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5</v>
      </c>
      <c r="C2" s="19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K8</f>
        <v>4780400</v>
      </c>
      <c r="C3" s="20">
        <f>N18</f>
        <v>9856820</v>
      </c>
      <c r="D3" s="8">
        <f>IF(B3-C3&lt;0,0,B3-C3)</f>
        <v>0</v>
      </c>
      <c r="E3" s="8">
        <f>O18</f>
        <v>10215920</v>
      </c>
      <c r="F3" s="41">
        <f>C4-E4</f>
        <v>0</v>
      </c>
      <c r="G3" s="14"/>
    </row>
    <row r="4" spans="1:17" ht="30" customHeight="1" thickBot="1" x14ac:dyDescent="0.35">
      <c r="A4" s="5" t="s">
        <v>2</v>
      </c>
      <c r="B4" s="1">
        <f>B3+'11월'!B4</f>
        <v>63017720</v>
      </c>
      <c r="C4" s="21">
        <f>C3+'11월'!C4</f>
        <v>63017720</v>
      </c>
      <c r="D4" s="9">
        <f>IF(B4-C4&lt;0,0,B4-C4)</f>
        <v>0</v>
      </c>
      <c r="E4" s="9">
        <f>E3+'11월'!E4</f>
        <v>63017720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3</v>
      </c>
      <c r="O7" s="26" t="s">
        <v>4</v>
      </c>
      <c r="P7" s="26" t="s">
        <v>1</v>
      </c>
    </row>
    <row r="8" spans="1:17" ht="22.5" customHeight="1" x14ac:dyDescent="0.3">
      <c r="A8" s="43"/>
      <c r="B8" s="27">
        <v>8726000</v>
      </c>
      <c r="C8" s="27">
        <v>8278000</v>
      </c>
      <c r="D8" s="27">
        <v>8048000</v>
      </c>
      <c r="E8" s="27">
        <v>7490000</v>
      </c>
      <c r="F8" s="27">
        <v>5013400</v>
      </c>
      <c r="G8" s="27">
        <v>3656400</v>
      </c>
      <c r="H8" s="27">
        <v>5920400</v>
      </c>
      <c r="I8" s="27">
        <v>5821600</v>
      </c>
      <c r="J8" s="27">
        <v>5283520</v>
      </c>
      <c r="K8" s="27">
        <v>4780400</v>
      </c>
      <c r="L8" s="27"/>
      <c r="M8" s="27"/>
      <c r="N8" s="27">
        <f>SUM(B8:M8)</f>
        <v>63017720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>
        <v>2734000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2734000</v>
      </c>
      <c r="O10" s="33">
        <v>8424000</v>
      </c>
      <c r="P10" s="34">
        <f>IF(O10="","",SUM(P9,N10)-O10)</f>
        <v>256000</v>
      </c>
      <c r="Q10" s="14" t="s">
        <v>46</v>
      </c>
    </row>
    <row r="11" spans="1:17" ht="22.5" customHeight="1" x14ac:dyDescent="0.3">
      <c r="A11" s="28" t="s">
        <v>27</v>
      </c>
      <c r="B11" s="32">
        <v>46000</v>
      </c>
      <c r="C11" s="33">
        <v>8278000</v>
      </c>
      <c r="D11" s="33">
        <v>5082000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13406000</v>
      </c>
      <c r="O11" s="33">
        <v>8418000</v>
      </c>
      <c r="P11" s="34">
        <f t="shared" ref="P11:P20" si="1">IF(O11="","",SUM(P10,N11)-O11)</f>
        <v>5244000</v>
      </c>
      <c r="Q11" s="14" t="s">
        <v>47</v>
      </c>
    </row>
    <row r="12" spans="1:17" ht="22.5" customHeight="1" x14ac:dyDescent="0.3">
      <c r="A12" s="28" t="s">
        <v>17</v>
      </c>
      <c r="B12" s="32"/>
      <c r="C12" s="33"/>
      <c r="D12" s="33">
        <v>2920000</v>
      </c>
      <c r="E12" s="33">
        <v>5128000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8048000</v>
      </c>
      <c r="O12" s="33">
        <v>7514000</v>
      </c>
      <c r="P12" s="34">
        <f t="shared" si="1"/>
        <v>5778000</v>
      </c>
      <c r="Q12" s="14" t="s">
        <v>48</v>
      </c>
    </row>
    <row r="13" spans="1:17" ht="22.5" customHeight="1" x14ac:dyDescent="0.3">
      <c r="A13" s="28" t="s">
        <v>18</v>
      </c>
      <c r="B13" s="32"/>
      <c r="C13" s="33"/>
      <c r="D13" s="33"/>
      <c r="E13" s="33">
        <v>2362000</v>
      </c>
      <c r="F13" s="33">
        <v>5013400</v>
      </c>
      <c r="G13" s="33"/>
      <c r="H13" s="33"/>
      <c r="I13" s="33"/>
      <c r="J13" s="33"/>
      <c r="K13" s="33"/>
      <c r="L13" s="33"/>
      <c r="M13" s="33"/>
      <c r="N13" s="33">
        <f t="shared" si="0"/>
        <v>7375400</v>
      </c>
      <c r="O13" s="33">
        <v>8000000</v>
      </c>
      <c r="P13" s="34">
        <f t="shared" si="1"/>
        <v>5153400</v>
      </c>
      <c r="Q13" s="14" t="s">
        <v>49</v>
      </c>
    </row>
    <row r="14" spans="1:17" ht="22.5" customHeight="1" x14ac:dyDescent="0.3">
      <c r="A14" s="28" t="s">
        <v>19</v>
      </c>
      <c r="B14" s="32"/>
      <c r="C14" s="33"/>
      <c r="D14" s="33">
        <v>46000</v>
      </c>
      <c r="E14" s="33"/>
      <c r="F14" s="33"/>
      <c r="G14" s="33">
        <v>3530400</v>
      </c>
      <c r="H14" s="33"/>
      <c r="I14" s="33"/>
      <c r="J14" s="33"/>
      <c r="K14" s="33"/>
      <c r="L14" s="33"/>
      <c r="M14" s="33"/>
      <c r="N14" s="33">
        <f t="shared" si="0"/>
        <v>3576400</v>
      </c>
      <c r="O14" s="33">
        <v>5153400</v>
      </c>
      <c r="P14" s="34">
        <f t="shared" si="1"/>
        <v>3576400</v>
      </c>
      <c r="Q14" s="14" t="s">
        <v>50</v>
      </c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>
        <v>84000</v>
      </c>
      <c r="H15" s="33">
        <v>5738000</v>
      </c>
      <c r="I15" s="33"/>
      <c r="J15" s="33"/>
      <c r="K15" s="33"/>
      <c r="L15" s="33"/>
      <c r="M15" s="33"/>
      <c r="N15" s="33">
        <f t="shared" si="0"/>
        <v>5822000</v>
      </c>
      <c r="O15" s="33">
        <v>3576400</v>
      </c>
      <c r="P15" s="34">
        <f t="shared" si="1"/>
        <v>5822000</v>
      </c>
      <c r="Q15" s="14" t="s">
        <v>51</v>
      </c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>
        <v>42000</v>
      </c>
      <c r="H16" s="33">
        <v>182400</v>
      </c>
      <c r="I16" s="33">
        <v>1573200</v>
      </c>
      <c r="J16" s="33"/>
      <c r="K16" s="33"/>
      <c r="L16" s="33"/>
      <c r="M16" s="33"/>
      <c r="N16" s="33">
        <f t="shared" si="0"/>
        <v>1797600</v>
      </c>
      <c r="O16" s="33">
        <v>5822000</v>
      </c>
      <c r="P16" s="34">
        <f t="shared" si="1"/>
        <v>1797600</v>
      </c>
      <c r="Q16" s="14" t="s">
        <v>52</v>
      </c>
    </row>
    <row r="17" spans="1:17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>
        <v>4248400</v>
      </c>
      <c r="J17" s="33">
        <v>207100</v>
      </c>
      <c r="K17" s="33"/>
      <c r="L17" s="33"/>
      <c r="M17" s="33"/>
      <c r="N17" s="33">
        <f t="shared" si="0"/>
        <v>4455500</v>
      </c>
      <c r="O17" s="33">
        <v>5894000</v>
      </c>
      <c r="P17" s="34">
        <f t="shared" si="1"/>
        <v>359100</v>
      </c>
      <c r="Q17" s="14" t="s">
        <v>53</v>
      </c>
    </row>
    <row r="18" spans="1:17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>
        <v>5076420</v>
      </c>
      <c r="K18" s="33">
        <v>4780400</v>
      </c>
      <c r="L18" s="33"/>
      <c r="M18" s="33"/>
      <c r="N18" s="33">
        <f t="shared" si="0"/>
        <v>9856820</v>
      </c>
      <c r="O18" s="33">
        <v>10215920</v>
      </c>
      <c r="P18" s="34">
        <f t="shared" si="1"/>
        <v>0</v>
      </c>
      <c r="Q18" s="14" t="s">
        <v>54</v>
      </c>
    </row>
    <row r="19" spans="1:17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7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7" ht="22.5" customHeight="1" x14ac:dyDescent="0.3">
      <c r="A21" s="28" t="s">
        <v>28</v>
      </c>
      <c r="B21" s="38">
        <f>SUM(B9:B20)</f>
        <v>8726000</v>
      </c>
      <c r="C21" s="38">
        <f t="shared" ref="C21:M21" si="2">SUM(C9:C20)</f>
        <v>8278000</v>
      </c>
      <c r="D21" s="38">
        <f t="shared" si="2"/>
        <v>8048000</v>
      </c>
      <c r="E21" s="38">
        <f t="shared" si="2"/>
        <v>7490000</v>
      </c>
      <c r="F21" s="38">
        <f t="shared" si="2"/>
        <v>5013400</v>
      </c>
      <c r="G21" s="38">
        <f t="shared" si="2"/>
        <v>3656400</v>
      </c>
      <c r="H21" s="38">
        <f t="shared" si="2"/>
        <v>5920400</v>
      </c>
      <c r="I21" s="38">
        <f t="shared" si="2"/>
        <v>5821600</v>
      </c>
      <c r="J21" s="38">
        <f t="shared" si="2"/>
        <v>5283520</v>
      </c>
      <c r="K21" s="38">
        <f t="shared" si="2"/>
        <v>4780400</v>
      </c>
      <c r="L21" s="39">
        <f t="shared" si="2"/>
        <v>0</v>
      </c>
      <c r="M21" s="39">
        <f t="shared" si="2"/>
        <v>0</v>
      </c>
      <c r="N21" s="39">
        <f>SUM(N9:N20)</f>
        <v>63017720</v>
      </c>
      <c r="O21" s="38">
        <f>SUM(O9:O20)</f>
        <v>63017720</v>
      </c>
      <c r="P21" s="39"/>
    </row>
    <row r="22" spans="1:17" ht="22.5" customHeight="1" x14ac:dyDescent="0.3">
      <c r="A22" s="24"/>
      <c r="O22" s="25"/>
      <c r="P22" s="25"/>
    </row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scale="96" orientation="portrait" r:id="rId1"/>
  <ignoredErrors>
    <ignoredError sqref="B21:J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zoomScaleSheetLayoutView="115" workbookViewId="0">
      <selection activeCell="Q11" sqref="Q11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8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18" t="s">
        <v>5</v>
      </c>
      <c r="C2" s="17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15">
        <f>C8</f>
        <v>8278000</v>
      </c>
      <c r="C3" s="7">
        <f>N10</f>
        <v>2734000</v>
      </c>
      <c r="D3" s="8">
        <f>IF(B3-C3&lt;0,0,B3-C3)</f>
        <v>5544000</v>
      </c>
      <c r="E3" s="8">
        <f>O10</f>
        <v>8424000</v>
      </c>
      <c r="F3" s="41">
        <f>C4-E4</f>
        <v>256000</v>
      </c>
      <c r="G3" s="14"/>
    </row>
    <row r="4" spans="1:17" ht="30" customHeight="1" thickBot="1" x14ac:dyDescent="0.35">
      <c r="A4" s="5" t="s">
        <v>2</v>
      </c>
      <c r="B4" s="16">
        <f>B3+'3월'!B4</f>
        <v>17004000</v>
      </c>
      <c r="C4" s="2">
        <f>C3+'3월'!C4</f>
        <v>8680000</v>
      </c>
      <c r="D4" s="9">
        <f>IF(B4-C4&lt;0,0,B4-C4)</f>
        <v>8324000</v>
      </c>
      <c r="E4" s="9">
        <f>E3+'3월'!E4</f>
        <v>8424000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29</v>
      </c>
      <c r="O7" s="26" t="s">
        <v>30</v>
      </c>
      <c r="P7" s="26" t="s">
        <v>31</v>
      </c>
    </row>
    <row r="8" spans="1:17" ht="22.5" customHeight="1" x14ac:dyDescent="0.3">
      <c r="A8" s="43"/>
      <c r="B8" s="27">
        <v>8726000</v>
      </c>
      <c r="C8" s="27">
        <v>8278000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>
        <f>SUM(B8:M8)</f>
        <v>17004000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>
        <v>2734000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2734000</v>
      </c>
      <c r="O10" s="33">
        <v>8424000</v>
      </c>
      <c r="P10" s="34">
        <f>IF(O10="","",SUM(P9,N10)-O10)</f>
        <v>256000</v>
      </c>
      <c r="Q10" s="14" t="s">
        <v>46</v>
      </c>
    </row>
    <row r="11" spans="1:17" ht="22.5" customHeight="1" x14ac:dyDescent="0.3">
      <c r="A11" s="28" t="s">
        <v>27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0</v>
      </c>
      <c r="O11" s="33"/>
      <c r="P11" s="34" t="str">
        <f t="shared" ref="P11:P20" si="1">IF(O11="","",SUM(P10,N11)-O11)</f>
        <v/>
      </c>
      <c r="Q11" s="14"/>
    </row>
    <row r="12" spans="1:17" ht="22.5" customHeight="1" x14ac:dyDescent="0.3">
      <c r="A12" s="28" t="s">
        <v>17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f t="shared" si="0"/>
        <v>0</v>
      </c>
      <c r="O12" s="33"/>
      <c r="P12" s="34" t="str">
        <f t="shared" si="1"/>
        <v/>
      </c>
    </row>
    <row r="13" spans="1:17" ht="22.5" customHeight="1" x14ac:dyDescent="0.3">
      <c r="A13" s="28" t="s">
        <v>18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f t="shared" si="0"/>
        <v>0</v>
      </c>
      <c r="O13" s="33"/>
      <c r="P13" s="34" t="str">
        <f t="shared" si="1"/>
        <v/>
      </c>
    </row>
    <row r="14" spans="1:17" ht="22.5" customHeight="1" x14ac:dyDescent="0.3">
      <c r="A14" s="28" t="s">
        <v>19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28</v>
      </c>
      <c r="B21" s="39">
        <f>SUM(B9:B20)</f>
        <v>8680000</v>
      </c>
      <c r="C21" s="39">
        <f t="shared" ref="C21:M21" si="2">SUM(C9:C20)</f>
        <v>0</v>
      </c>
      <c r="D21" s="39">
        <f t="shared" si="2"/>
        <v>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8680000</v>
      </c>
      <c r="O21" s="39">
        <f>SUM(O9:O20)</f>
        <v>8424000</v>
      </c>
      <c r="P21" s="39"/>
    </row>
    <row r="22" spans="1:16" ht="22.5" customHeight="1" x14ac:dyDescent="0.3"/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B21:C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zoomScaleSheetLayoutView="115" workbookViewId="0">
      <selection activeCell="O10" sqref="O10:O11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9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18" t="s">
        <v>5</v>
      </c>
      <c r="C2" s="17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15">
        <f>D8</f>
        <v>8048000</v>
      </c>
      <c r="C3" s="7">
        <f>N11</f>
        <v>13406000</v>
      </c>
      <c r="D3" s="8">
        <f>IF(B3-C3&lt;0,0,B3-C3)</f>
        <v>0</v>
      </c>
      <c r="E3" s="8">
        <f>O11</f>
        <v>8418000</v>
      </c>
      <c r="F3" s="41">
        <f>C4-E4</f>
        <v>5244000</v>
      </c>
      <c r="G3" s="14"/>
    </row>
    <row r="4" spans="1:17" ht="30" customHeight="1" thickBot="1" x14ac:dyDescent="0.35">
      <c r="A4" s="5" t="s">
        <v>2</v>
      </c>
      <c r="B4" s="16">
        <f>B3+'4월'!B4</f>
        <v>25052000</v>
      </c>
      <c r="C4" s="2">
        <f>C3+'4월'!C4</f>
        <v>22086000</v>
      </c>
      <c r="D4" s="9">
        <f>IF(B4-C4&lt;0,0,B4-C4)</f>
        <v>2966000</v>
      </c>
      <c r="E4" s="9">
        <f>E3+'4월'!E4</f>
        <v>16842000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29</v>
      </c>
      <c r="O7" s="26" t="s">
        <v>30</v>
      </c>
      <c r="P7" s="26" t="s">
        <v>31</v>
      </c>
    </row>
    <row r="8" spans="1:17" ht="22.5" customHeight="1" x14ac:dyDescent="0.3">
      <c r="A8" s="43"/>
      <c r="B8" s="27">
        <v>8726000</v>
      </c>
      <c r="C8" s="27">
        <v>8278000</v>
      </c>
      <c r="D8" s="27">
        <v>8048000</v>
      </c>
      <c r="E8" s="27"/>
      <c r="F8" s="27"/>
      <c r="G8" s="27"/>
      <c r="H8" s="27"/>
      <c r="I8" s="27"/>
      <c r="J8" s="27"/>
      <c r="K8" s="27"/>
      <c r="L8" s="27"/>
      <c r="M8" s="27"/>
      <c r="N8" s="27">
        <f>SUM(B8:M8)</f>
        <v>25052000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>
        <v>2734000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2734000</v>
      </c>
      <c r="O10" s="33">
        <v>8424000</v>
      </c>
      <c r="P10" s="34">
        <f>IF(O10="","",SUM(P9,N10)-O10)</f>
        <v>256000</v>
      </c>
      <c r="Q10" s="14" t="s">
        <v>46</v>
      </c>
    </row>
    <row r="11" spans="1:17" ht="22.5" customHeight="1" x14ac:dyDescent="0.3">
      <c r="A11" s="28" t="s">
        <v>27</v>
      </c>
      <c r="B11" s="32">
        <v>46000</v>
      </c>
      <c r="C11" s="33">
        <v>8278000</v>
      </c>
      <c r="D11" s="33">
        <v>5082000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13406000</v>
      </c>
      <c r="O11" s="33">
        <v>8418000</v>
      </c>
      <c r="P11" s="34">
        <f t="shared" ref="P11:P20" si="1">IF(O11="","",SUM(P10,N11)-O11)</f>
        <v>5244000</v>
      </c>
      <c r="Q11" s="14" t="s">
        <v>47</v>
      </c>
    </row>
    <row r="12" spans="1:17" ht="22.5" customHeight="1" x14ac:dyDescent="0.3">
      <c r="A12" s="28" t="s">
        <v>17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>
        <f t="shared" si="0"/>
        <v>0</v>
      </c>
      <c r="O12" s="33"/>
      <c r="P12" s="34" t="str">
        <f t="shared" si="1"/>
        <v/>
      </c>
    </row>
    <row r="13" spans="1:17" ht="22.5" customHeight="1" x14ac:dyDescent="0.3">
      <c r="A13" s="28" t="s">
        <v>18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f t="shared" si="0"/>
        <v>0</v>
      </c>
      <c r="O13" s="33"/>
      <c r="P13" s="34" t="str">
        <f t="shared" si="1"/>
        <v/>
      </c>
    </row>
    <row r="14" spans="1:17" ht="22.5" customHeight="1" x14ac:dyDescent="0.3">
      <c r="A14" s="28" t="s">
        <v>19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28</v>
      </c>
      <c r="B21" s="38">
        <f>SUM(B9:B20)</f>
        <v>8726000</v>
      </c>
      <c r="C21" s="38">
        <f t="shared" ref="C21:M21" si="2">SUM(C9:C20)</f>
        <v>8278000</v>
      </c>
      <c r="D21" s="39">
        <f t="shared" si="2"/>
        <v>5082000</v>
      </c>
      <c r="E21" s="39">
        <f t="shared" si="2"/>
        <v>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22086000</v>
      </c>
      <c r="O21" s="39">
        <f>SUM(O9:O20)</f>
        <v>16842000</v>
      </c>
      <c r="P21" s="39"/>
    </row>
    <row r="22" spans="1:16" ht="22.5" customHeight="1" x14ac:dyDescent="0.3"/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B21:D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15" workbookViewId="0">
      <selection activeCell="Q9" sqref="Q9:Q12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10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5</v>
      </c>
      <c r="C2" s="19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E8</f>
        <v>7490000</v>
      </c>
      <c r="C3" s="20">
        <f>N12</f>
        <v>8048000</v>
      </c>
      <c r="D3" s="8">
        <f>IF(B3-C3&lt;0,0,B3-C3)</f>
        <v>0</v>
      </c>
      <c r="E3" s="8">
        <f>O12</f>
        <v>7514000</v>
      </c>
      <c r="F3" s="41">
        <f>C4-E4</f>
        <v>5778000</v>
      </c>
      <c r="G3" s="14"/>
    </row>
    <row r="4" spans="1:17" ht="30" customHeight="1" thickBot="1" x14ac:dyDescent="0.35">
      <c r="A4" s="5" t="s">
        <v>2</v>
      </c>
      <c r="B4" s="1">
        <f>B3+'5월'!B4</f>
        <v>32542000</v>
      </c>
      <c r="C4" s="21">
        <f>C3+'5월'!C4</f>
        <v>30134000</v>
      </c>
      <c r="D4" s="9">
        <f>IF(B4-C4&lt;0,0,B4-C4)</f>
        <v>2408000</v>
      </c>
      <c r="E4" s="9">
        <f>E3+'5월'!E4</f>
        <v>24356000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29</v>
      </c>
      <c r="O7" s="26" t="s">
        <v>30</v>
      </c>
      <c r="P7" s="26" t="s">
        <v>31</v>
      </c>
    </row>
    <row r="8" spans="1:17" ht="22.5" customHeight="1" x14ac:dyDescent="0.3">
      <c r="A8" s="43"/>
      <c r="B8" s="27">
        <v>8726000</v>
      </c>
      <c r="C8" s="27">
        <v>8278000</v>
      </c>
      <c r="D8" s="27">
        <v>8048000</v>
      </c>
      <c r="E8" s="27">
        <v>7490000</v>
      </c>
      <c r="F8" s="27"/>
      <c r="G8" s="27"/>
      <c r="H8" s="27"/>
      <c r="I8" s="27"/>
      <c r="J8" s="27"/>
      <c r="K8" s="27"/>
      <c r="L8" s="27"/>
      <c r="M8" s="27"/>
      <c r="N8" s="27">
        <f>SUM(B8:M8)</f>
        <v>32542000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>
        <v>2734000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2734000</v>
      </c>
      <c r="O10" s="33">
        <v>8424000</v>
      </c>
      <c r="P10" s="34">
        <f>IF(O10="","",SUM(P9,N10)-O10)</f>
        <v>256000</v>
      </c>
      <c r="Q10" s="14" t="s">
        <v>46</v>
      </c>
    </row>
    <row r="11" spans="1:17" ht="22.5" customHeight="1" x14ac:dyDescent="0.3">
      <c r="A11" s="28" t="s">
        <v>27</v>
      </c>
      <c r="B11" s="32">
        <v>46000</v>
      </c>
      <c r="C11" s="33">
        <v>8278000</v>
      </c>
      <c r="D11" s="33">
        <v>5082000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13406000</v>
      </c>
      <c r="O11" s="33">
        <v>8418000</v>
      </c>
      <c r="P11" s="34">
        <f t="shared" ref="P11:P20" si="1">IF(O11="","",SUM(P10,N11)-O11)</f>
        <v>5244000</v>
      </c>
      <c r="Q11" s="14" t="s">
        <v>47</v>
      </c>
    </row>
    <row r="12" spans="1:17" ht="22.5" customHeight="1" x14ac:dyDescent="0.3">
      <c r="A12" s="28" t="s">
        <v>17</v>
      </c>
      <c r="B12" s="32"/>
      <c r="C12" s="33"/>
      <c r="D12" s="33">
        <v>2920000</v>
      </c>
      <c r="E12" s="33">
        <v>5128000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8048000</v>
      </c>
      <c r="O12" s="33">
        <v>7514000</v>
      </c>
      <c r="P12" s="34">
        <f t="shared" si="1"/>
        <v>5778000</v>
      </c>
      <c r="Q12" s="14" t="s">
        <v>48</v>
      </c>
    </row>
    <row r="13" spans="1:17" ht="22.5" customHeight="1" x14ac:dyDescent="0.3">
      <c r="A13" s="28" t="s">
        <v>18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>
        <f t="shared" si="0"/>
        <v>0</v>
      </c>
      <c r="O13" s="33"/>
      <c r="P13" s="34" t="str">
        <f t="shared" si="1"/>
        <v/>
      </c>
      <c r="Q13" s="14"/>
    </row>
    <row r="14" spans="1:17" ht="22.5" customHeight="1" x14ac:dyDescent="0.3">
      <c r="A14" s="28" t="s">
        <v>19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28</v>
      </c>
      <c r="B21" s="38">
        <f>SUM(B9:B20)</f>
        <v>8726000</v>
      </c>
      <c r="C21" s="38">
        <f t="shared" ref="C21:M21" si="2">SUM(C9:C20)</f>
        <v>8278000</v>
      </c>
      <c r="D21" s="39">
        <f t="shared" si="2"/>
        <v>8002000</v>
      </c>
      <c r="E21" s="39">
        <f t="shared" si="2"/>
        <v>5128000</v>
      </c>
      <c r="F21" s="39">
        <f t="shared" si="2"/>
        <v>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30134000</v>
      </c>
      <c r="O21" s="39">
        <f>SUM(O9:O20)</f>
        <v>24356000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B21:E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15" workbookViewId="0">
      <selection activeCell="Q10" sqref="Q10:Q13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  <col min="17" max="17" width="9.875" bestFit="1" customWidth="1"/>
  </cols>
  <sheetData>
    <row r="1" spans="1:17" ht="45" customHeight="1" thickBot="1" x14ac:dyDescent="0.35">
      <c r="A1" s="3" t="s">
        <v>11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5</v>
      </c>
      <c r="C2" s="19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F8</f>
        <v>5013400</v>
      </c>
      <c r="C3" s="20">
        <f>N13</f>
        <v>7375400</v>
      </c>
      <c r="D3" s="8">
        <f>IF(B3-C3&lt;0,0,B3-C3)</f>
        <v>0</v>
      </c>
      <c r="E3" s="8">
        <f>O13</f>
        <v>8000000</v>
      </c>
      <c r="F3" s="41">
        <f>C4-E4</f>
        <v>5153400</v>
      </c>
      <c r="G3" s="14"/>
    </row>
    <row r="4" spans="1:17" ht="30" customHeight="1" thickBot="1" x14ac:dyDescent="0.35">
      <c r="A4" s="5" t="s">
        <v>2</v>
      </c>
      <c r="B4" s="1">
        <f>B3+'6월'!B4</f>
        <v>37555400</v>
      </c>
      <c r="C4" s="21">
        <f>C3+'6월'!C4</f>
        <v>37509400</v>
      </c>
      <c r="D4" s="9">
        <f>IF(B4-C4&lt;0,0,B4-C4)</f>
        <v>46000</v>
      </c>
      <c r="E4" s="9">
        <f>E3+'6월'!E4</f>
        <v>32356000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29</v>
      </c>
      <c r="O7" s="26" t="s">
        <v>30</v>
      </c>
      <c r="P7" s="26" t="s">
        <v>31</v>
      </c>
    </row>
    <row r="8" spans="1:17" ht="22.5" customHeight="1" x14ac:dyDescent="0.3">
      <c r="A8" s="43"/>
      <c r="B8" s="27">
        <v>8726000</v>
      </c>
      <c r="C8" s="27">
        <v>8278000</v>
      </c>
      <c r="D8" s="27">
        <v>8048000</v>
      </c>
      <c r="E8" s="27">
        <v>7490000</v>
      </c>
      <c r="F8" s="27">
        <v>5013400</v>
      </c>
      <c r="G8" s="27"/>
      <c r="H8" s="27"/>
      <c r="I8" s="27"/>
      <c r="J8" s="27"/>
      <c r="K8" s="27"/>
      <c r="L8" s="27"/>
      <c r="M8" s="27"/>
      <c r="N8" s="27">
        <f>SUM(B8:M8)</f>
        <v>37555400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>
        <v>2734000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2734000</v>
      </c>
      <c r="O10" s="33">
        <v>8424000</v>
      </c>
      <c r="P10" s="34">
        <f>IF(O10="","",SUM(P9,N10)-O10)</f>
        <v>256000</v>
      </c>
      <c r="Q10" s="14" t="s">
        <v>46</v>
      </c>
    </row>
    <row r="11" spans="1:17" ht="22.5" customHeight="1" x14ac:dyDescent="0.3">
      <c r="A11" s="28" t="s">
        <v>27</v>
      </c>
      <c r="B11" s="32">
        <v>46000</v>
      </c>
      <c r="C11" s="33">
        <v>8278000</v>
      </c>
      <c r="D11" s="33">
        <v>5082000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13406000</v>
      </c>
      <c r="O11" s="33">
        <v>8418000</v>
      </c>
      <c r="P11" s="34">
        <f t="shared" ref="P11:P20" si="1">IF(O11="","",SUM(P10,N11)-O11)</f>
        <v>5244000</v>
      </c>
      <c r="Q11" s="14" t="s">
        <v>47</v>
      </c>
    </row>
    <row r="12" spans="1:17" ht="22.5" customHeight="1" x14ac:dyDescent="0.3">
      <c r="A12" s="28" t="s">
        <v>17</v>
      </c>
      <c r="B12" s="32"/>
      <c r="C12" s="33"/>
      <c r="D12" s="33">
        <v>2920000</v>
      </c>
      <c r="E12" s="33">
        <v>5128000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8048000</v>
      </c>
      <c r="O12" s="33">
        <v>7514000</v>
      </c>
      <c r="P12" s="34">
        <f t="shared" si="1"/>
        <v>5778000</v>
      </c>
      <c r="Q12" s="14" t="s">
        <v>48</v>
      </c>
    </row>
    <row r="13" spans="1:17" ht="22.5" customHeight="1" x14ac:dyDescent="0.3">
      <c r="A13" s="28" t="s">
        <v>18</v>
      </c>
      <c r="B13" s="32"/>
      <c r="C13" s="33"/>
      <c r="D13" s="33"/>
      <c r="E13" s="33">
        <v>2362000</v>
      </c>
      <c r="F13" s="33">
        <v>5013400</v>
      </c>
      <c r="G13" s="33"/>
      <c r="H13" s="33"/>
      <c r="I13" s="33"/>
      <c r="J13" s="33"/>
      <c r="K13" s="33"/>
      <c r="L13" s="33"/>
      <c r="M13" s="33"/>
      <c r="N13" s="33">
        <f t="shared" si="0"/>
        <v>7375400</v>
      </c>
      <c r="O13" s="33">
        <v>8000000</v>
      </c>
      <c r="P13" s="34">
        <f t="shared" si="1"/>
        <v>5153400</v>
      </c>
      <c r="Q13" s="14" t="s">
        <v>49</v>
      </c>
    </row>
    <row r="14" spans="1:17" ht="22.5" customHeight="1" x14ac:dyDescent="0.3">
      <c r="A14" s="28" t="s">
        <v>19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t="shared" si="0"/>
        <v>0</v>
      </c>
      <c r="O14" s="33"/>
      <c r="P14" s="34" t="str">
        <f t="shared" si="1"/>
        <v/>
      </c>
      <c r="Q14" s="14"/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  <c r="Q15" s="14"/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  <c r="Q16" s="14"/>
    </row>
    <row r="17" spans="1:17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  <c r="Q17" s="14"/>
    </row>
    <row r="18" spans="1:17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  <c r="Q18" s="14"/>
    </row>
    <row r="19" spans="1:17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  <c r="Q19" s="14"/>
    </row>
    <row r="20" spans="1:17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  <c r="Q20" s="14"/>
    </row>
    <row r="21" spans="1:17" ht="22.5" customHeight="1" x14ac:dyDescent="0.3">
      <c r="A21" s="28" t="s">
        <v>28</v>
      </c>
      <c r="B21" s="38">
        <f>SUM(B9:B20)</f>
        <v>8726000</v>
      </c>
      <c r="C21" s="38">
        <f t="shared" ref="C21:M21" si="2">SUM(C9:C20)</f>
        <v>8278000</v>
      </c>
      <c r="D21" s="39">
        <f t="shared" si="2"/>
        <v>8002000</v>
      </c>
      <c r="E21" s="38">
        <f t="shared" si="2"/>
        <v>7490000</v>
      </c>
      <c r="F21" s="38">
        <f t="shared" si="2"/>
        <v>5013400</v>
      </c>
      <c r="G21" s="39">
        <f t="shared" si="2"/>
        <v>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37509400</v>
      </c>
      <c r="O21" s="39">
        <f>SUM(O9:O20)</f>
        <v>32356000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B21:F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15" workbookViewId="0">
      <selection activeCell="Q10" sqref="Q10:Q14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12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5</v>
      </c>
      <c r="C2" s="19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G8</f>
        <v>3656400</v>
      </c>
      <c r="C3" s="20">
        <f>N14</f>
        <v>3576400</v>
      </c>
      <c r="D3" s="8">
        <f>IF(B3-C3&lt;0,0,B3-C3)</f>
        <v>80000</v>
      </c>
      <c r="E3" s="8">
        <f>O14</f>
        <v>5153400</v>
      </c>
      <c r="F3" s="41">
        <f>C4-E4</f>
        <v>3576400</v>
      </c>
      <c r="G3" s="14"/>
    </row>
    <row r="4" spans="1:17" ht="30" customHeight="1" thickBot="1" x14ac:dyDescent="0.35">
      <c r="A4" s="5" t="s">
        <v>2</v>
      </c>
      <c r="B4" s="1">
        <f>B3+'7월'!B4</f>
        <v>41211800</v>
      </c>
      <c r="C4" s="21">
        <f>C3+'7월'!C4</f>
        <v>41085800</v>
      </c>
      <c r="D4" s="9">
        <f>IF(B4-C4&lt;0,0,B4-C4)</f>
        <v>126000</v>
      </c>
      <c r="E4" s="9">
        <f>E3+'7월'!E4</f>
        <v>37509400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29</v>
      </c>
      <c r="O7" s="26" t="s">
        <v>30</v>
      </c>
      <c r="P7" s="26" t="s">
        <v>31</v>
      </c>
    </row>
    <row r="8" spans="1:17" ht="22.5" customHeight="1" x14ac:dyDescent="0.3">
      <c r="A8" s="43"/>
      <c r="B8" s="27">
        <v>8726000</v>
      </c>
      <c r="C8" s="27">
        <v>8278000</v>
      </c>
      <c r="D8" s="27">
        <v>8048000</v>
      </c>
      <c r="E8" s="27">
        <v>7490000</v>
      </c>
      <c r="F8" s="27">
        <v>5013400</v>
      </c>
      <c r="G8" s="27">
        <v>3656400</v>
      </c>
      <c r="H8" s="27"/>
      <c r="I8" s="27"/>
      <c r="J8" s="27"/>
      <c r="K8" s="27"/>
      <c r="L8" s="27"/>
      <c r="M8" s="27"/>
      <c r="N8" s="27">
        <f>SUM(B8:M8)</f>
        <v>41211800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>
        <v>2734000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2734000</v>
      </c>
      <c r="O10" s="33">
        <v>8424000</v>
      </c>
      <c r="P10" s="34">
        <f>IF(O10="","",SUM(P9,N10)-O10)</f>
        <v>256000</v>
      </c>
      <c r="Q10" s="14" t="s">
        <v>46</v>
      </c>
    </row>
    <row r="11" spans="1:17" ht="22.5" customHeight="1" x14ac:dyDescent="0.3">
      <c r="A11" s="28" t="s">
        <v>27</v>
      </c>
      <c r="B11" s="32">
        <v>46000</v>
      </c>
      <c r="C11" s="33">
        <v>8278000</v>
      </c>
      <c r="D11" s="33">
        <v>5082000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13406000</v>
      </c>
      <c r="O11" s="33">
        <v>8418000</v>
      </c>
      <c r="P11" s="34">
        <f t="shared" ref="P11:P20" si="1">IF(O11="","",SUM(P10,N11)-O11)</f>
        <v>5244000</v>
      </c>
      <c r="Q11" s="14" t="s">
        <v>47</v>
      </c>
    </row>
    <row r="12" spans="1:17" ht="22.5" customHeight="1" x14ac:dyDescent="0.3">
      <c r="A12" s="28" t="s">
        <v>17</v>
      </c>
      <c r="B12" s="32"/>
      <c r="C12" s="33"/>
      <c r="D12" s="33">
        <v>2920000</v>
      </c>
      <c r="E12" s="33">
        <v>5128000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8048000</v>
      </c>
      <c r="O12" s="33">
        <v>7514000</v>
      </c>
      <c r="P12" s="34">
        <f t="shared" si="1"/>
        <v>5778000</v>
      </c>
      <c r="Q12" s="14" t="s">
        <v>48</v>
      </c>
    </row>
    <row r="13" spans="1:17" ht="22.5" customHeight="1" x14ac:dyDescent="0.3">
      <c r="A13" s="28" t="s">
        <v>18</v>
      </c>
      <c r="B13" s="32"/>
      <c r="C13" s="33"/>
      <c r="D13" s="33"/>
      <c r="E13" s="33">
        <v>2362000</v>
      </c>
      <c r="F13" s="33">
        <v>5013400</v>
      </c>
      <c r="G13" s="33"/>
      <c r="H13" s="33"/>
      <c r="I13" s="33"/>
      <c r="J13" s="33"/>
      <c r="K13" s="33"/>
      <c r="L13" s="33"/>
      <c r="M13" s="33"/>
      <c r="N13" s="33">
        <f t="shared" si="0"/>
        <v>7375400</v>
      </c>
      <c r="O13" s="33">
        <v>8000000</v>
      </c>
      <c r="P13" s="34">
        <f t="shared" si="1"/>
        <v>5153400</v>
      </c>
      <c r="Q13" s="14" t="s">
        <v>49</v>
      </c>
    </row>
    <row r="14" spans="1:17" ht="22.5" customHeight="1" x14ac:dyDescent="0.3">
      <c r="A14" s="28" t="s">
        <v>19</v>
      </c>
      <c r="B14" s="32"/>
      <c r="C14" s="33"/>
      <c r="D14" s="33">
        <v>46000</v>
      </c>
      <c r="E14" s="33"/>
      <c r="F14" s="33"/>
      <c r="G14" s="33">
        <v>3530400</v>
      </c>
      <c r="H14" s="33"/>
      <c r="I14" s="33"/>
      <c r="J14" s="33"/>
      <c r="K14" s="33"/>
      <c r="L14" s="33"/>
      <c r="M14" s="33"/>
      <c r="N14" s="33">
        <f t="shared" si="0"/>
        <v>3576400</v>
      </c>
      <c r="O14" s="33">
        <v>5153400</v>
      </c>
      <c r="P14" s="34">
        <f t="shared" si="1"/>
        <v>3576400</v>
      </c>
      <c r="Q14" s="14" t="s">
        <v>50</v>
      </c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>
        <f t="shared" si="0"/>
        <v>0</v>
      </c>
      <c r="O15" s="33"/>
      <c r="P15" s="34" t="str">
        <f t="shared" si="1"/>
        <v/>
      </c>
      <c r="Q15" s="14"/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28</v>
      </c>
      <c r="B21" s="38">
        <f>SUM(B9:B20)</f>
        <v>8726000</v>
      </c>
      <c r="C21" s="38">
        <f t="shared" ref="C21:M21" si="2">SUM(C9:C20)</f>
        <v>8278000</v>
      </c>
      <c r="D21" s="38">
        <f t="shared" si="2"/>
        <v>8048000</v>
      </c>
      <c r="E21" s="38">
        <f t="shared" si="2"/>
        <v>7490000</v>
      </c>
      <c r="F21" s="38">
        <f t="shared" si="2"/>
        <v>5013400</v>
      </c>
      <c r="G21" s="39">
        <f t="shared" si="2"/>
        <v>3530400</v>
      </c>
      <c r="H21" s="39">
        <f t="shared" si="2"/>
        <v>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41085800</v>
      </c>
      <c r="O21" s="39">
        <f>SUM(O9:O20)</f>
        <v>37509400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ignoredErrors>
    <ignoredError sqref="B21:P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zoomScaleSheetLayoutView="115" workbookViewId="0">
      <selection activeCell="Q10" sqref="Q10:Q15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</cols>
  <sheetData>
    <row r="1" spans="1:17" ht="45" customHeight="1" thickBot="1" x14ac:dyDescent="0.35">
      <c r="A1" s="3" t="s">
        <v>13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5</v>
      </c>
      <c r="C2" s="19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H8</f>
        <v>5920400</v>
      </c>
      <c r="C3" s="20">
        <f>N15</f>
        <v>5822000</v>
      </c>
      <c r="D3" s="8">
        <f>IF(B3-C3&lt;0,0,B3-C3)</f>
        <v>98400</v>
      </c>
      <c r="E3" s="8">
        <f>O15</f>
        <v>3576400</v>
      </c>
      <c r="F3" s="41">
        <f>C4-E4</f>
        <v>5822000</v>
      </c>
      <c r="G3" s="14"/>
    </row>
    <row r="4" spans="1:17" ht="30" customHeight="1" thickBot="1" x14ac:dyDescent="0.35">
      <c r="A4" s="5" t="s">
        <v>2</v>
      </c>
      <c r="B4" s="1">
        <f>B3+'8월'!B4</f>
        <v>47132200</v>
      </c>
      <c r="C4" s="21">
        <f>C3+'8월'!C4</f>
        <v>46907800</v>
      </c>
      <c r="D4" s="9">
        <f>IF(B4-C4&lt;0,0,B4-C4)</f>
        <v>224400</v>
      </c>
      <c r="E4" s="9">
        <f>E3+'8월'!E4</f>
        <v>41085800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29</v>
      </c>
      <c r="O7" s="26" t="s">
        <v>30</v>
      </c>
      <c r="P7" s="26" t="s">
        <v>31</v>
      </c>
    </row>
    <row r="8" spans="1:17" ht="22.5" customHeight="1" x14ac:dyDescent="0.3">
      <c r="A8" s="43"/>
      <c r="B8" s="27">
        <v>8726000</v>
      </c>
      <c r="C8" s="27">
        <v>8278000</v>
      </c>
      <c r="D8" s="27">
        <v>8048000</v>
      </c>
      <c r="E8" s="27">
        <v>7490000</v>
      </c>
      <c r="F8" s="27">
        <v>5013400</v>
      </c>
      <c r="G8" s="27">
        <v>3656400</v>
      </c>
      <c r="H8" s="27">
        <v>5920400</v>
      </c>
      <c r="I8" s="27"/>
      <c r="J8" s="27"/>
      <c r="K8" s="27"/>
      <c r="L8" s="27"/>
      <c r="M8" s="27"/>
      <c r="N8" s="27">
        <f>SUM(B8:M8)</f>
        <v>47132200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>
        <v>2734000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2734000</v>
      </c>
      <c r="O10" s="33">
        <v>8424000</v>
      </c>
      <c r="P10" s="34">
        <f>IF(O10="","",SUM(P9,N10)-O10)</f>
        <v>256000</v>
      </c>
      <c r="Q10" s="14" t="s">
        <v>46</v>
      </c>
    </row>
    <row r="11" spans="1:17" ht="22.5" customHeight="1" x14ac:dyDescent="0.3">
      <c r="A11" s="28" t="s">
        <v>27</v>
      </c>
      <c r="B11" s="32">
        <v>46000</v>
      </c>
      <c r="C11" s="33">
        <v>8278000</v>
      </c>
      <c r="D11" s="33">
        <v>5082000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13406000</v>
      </c>
      <c r="O11" s="33">
        <v>8418000</v>
      </c>
      <c r="P11" s="34">
        <f t="shared" ref="P11:P20" si="1">IF(O11="","",SUM(P10,N11)-O11)</f>
        <v>5244000</v>
      </c>
      <c r="Q11" s="14" t="s">
        <v>47</v>
      </c>
    </row>
    <row r="12" spans="1:17" ht="22.5" customHeight="1" x14ac:dyDescent="0.3">
      <c r="A12" s="28" t="s">
        <v>17</v>
      </c>
      <c r="B12" s="32"/>
      <c r="C12" s="33"/>
      <c r="D12" s="33">
        <v>2920000</v>
      </c>
      <c r="E12" s="33">
        <v>5128000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8048000</v>
      </c>
      <c r="O12" s="33">
        <v>7514000</v>
      </c>
      <c r="P12" s="34">
        <f t="shared" si="1"/>
        <v>5778000</v>
      </c>
      <c r="Q12" s="14" t="s">
        <v>48</v>
      </c>
    </row>
    <row r="13" spans="1:17" ht="22.5" customHeight="1" x14ac:dyDescent="0.3">
      <c r="A13" s="28" t="s">
        <v>18</v>
      </c>
      <c r="B13" s="32"/>
      <c r="C13" s="33"/>
      <c r="D13" s="33"/>
      <c r="E13" s="33">
        <v>2362000</v>
      </c>
      <c r="F13" s="33">
        <v>5013400</v>
      </c>
      <c r="G13" s="33"/>
      <c r="H13" s="33"/>
      <c r="I13" s="33"/>
      <c r="J13" s="33"/>
      <c r="K13" s="33"/>
      <c r="L13" s="33"/>
      <c r="M13" s="33"/>
      <c r="N13" s="33">
        <f t="shared" si="0"/>
        <v>7375400</v>
      </c>
      <c r="O13" s="33">
        <v>8000000</v>
      </c>
      <c r="P13" s="34">
        <f t="shared" si="1"/>
        <v>5153400</v>
      </c>
      <c r="Q13" s="14" t="s">
        <v>49</v>
      </c>
    </row>
    <row r="14" spans="1:17" ht="22.5" customHeight="1" x14ac:dyDescent="0.3">
      <c r="A14" s="28" t="s">
        <v>19</v>
      </c>
      <c r="B14" s="32"/>
      <c r="C14" s="33"/>
      <c r="D14" s="33">
        <v>46000</v>
      </c>
      <c r="E14" s="33"/>
      <c r="F14" s="33"/>
      <c r="G14" s="33">
        <v>3530400</v>
      </c>
      <c r="H14" s="33"/>
      <c r="I14" s="33"/>
      <c r="J14" s="33"/>
      <c r="K14" s="33"/>
      <c r="L14" s="33"/>
      <c r="M14" s="33"/>
      <c r="N14" s="33">
        <f t="shared" si="0"/>
        <v>3576400</v>
      </c>
      <c r="O14" s="33">
        <v>5153400</v>
      </c>
      <c r="P14" s="34">
        <f t="shared" si="1"/>
        <v>3576400</v>
      </c>
      <c r="Q14" s="14" t="s">
        <v>50</v>
      </c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>
        <v>84000</v>
      </c>
      <c r="H15" s="33">
        <v>5738000</v>
      </c>
      <c r="I15" s="33"/>
      <c r="J15" s="33"/>
      <c r="K15" s="33"/>
      <c r="L15" s="33"/>
      <c r="M15" s="33"/>
      <c r="N15" s="33">
        <f t="shared" si="0"/>
        <v>5822000</v>
      </c>
      <c r="O15" s="33">
        <v>3576400</v>
      </c>
      <c r="P15" s="34">
        <f t="shared" si="1"/>
        <v>5822000</v>
      </c>
      <c r="Q15" s="14" t="s">
        <v>51</v>
      </c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>
        <f t="shared" si="0"/>
        <v>0</v>
      </c>
      <c r="O16" s="33"/>
      <c r="P16" s="34" t="str">
        <f t="shared" si="1"/>
        <v/>
      </c>
    </row>
    <row r="17" spans="1:16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</row>
    <row r="18" spans="1:16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6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6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6" ht="22.5" customHeight="1" x14ac:dyDescent="0.3">
      <c r="A21" s="28" t="s">
        <v>28</v>
      </c>
      <c r="B21" s="38">
        <f>SUM(B9:B20)</f>
        <v>8726000</v>
      </c>
      <c r="C21" s="38">
        <f t="shared" ref="C21:M21" si="2">SUM(C9:C20)</f>
        <v>8278000</v>
      </c>
      <c r="D21" s="38">
        <f t="shared" si="2"/>
        <v>8048000</v>
      </c>
      <c r="E21" s="38">
        <f t="shared" si="2"/>
        <v>7490000</v>
      </c>
      <c r="F21" s="38">
        <f t="shared" si="2"/>
        <v>5013400</v>
      </c>
      <c r="G21" s="39">
        <f t="shared" si="2"/>
        <v>3614400</v>
      </c>
      <c r="H21" s="39">
        <f t="shared" si="2"/>
        <v>5738000</v>
      </c>
      <c r="I21" s="39">
        <f t="shared" si="2"/>
        <v>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46907800</v>
      </c>
      <c r="O21" s="39">
        <f>SUM(O9:O20)</f>
        <v>41085800</v>
      </c>
      <c r="P21" s="39"/>
    </row>
    <row r="22" spans="1:16" ht="22.5" customHeight="1" x14ac:dyDescent="0.3"/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scale="96" orientation="portrait" r:id="rId1"/>
  <ignoredErrors>
    <ignoredError sqref="B21:P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15" workbookViewId="0">
      <selection activeCell="Q10" sqref="Q10:Q16"/>
    </sheetView>
  </sheetViews>
  <sheetFormatPr defaultRowHeight="16.5" x14ac:dyDescent="0.3"/>
  <cols>
    <col min="2" max="6" width="13.75" customWidth="1"/>
    <col min="7" max="7" width="13.75" style="13" customWidth="1"/>
    <col min="8" max="16" width="13.75" customWidth="1"/>
    <col min="17" max="17" width="9.875" bestFit="1" customWidth="1"/>
  </cols>
  <sheetData>
    <row r="1" spans="1:17" ht="45" customHeight="1" thickBot="1" x14ac:dyDescent="0.35">
      <c r="A1" s="3" t="s">
        <v>14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5</v>
      </c>
      <c r="C2" s="19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I8</f>
        <v>5821600</v>
      </c>
      <c r="C3" s="20">
        <f>N16</f>
        <v>1797600</v>
      </c>
      <c r="D3" s="8">
        <f>IF(B3-C3&lt;0,0,B3-C3)</f>
        <v>4024000</v>
      </c>
      <c r="E3" s="8">
        <f>O16</f>
        <v>5822000</v>
      </c>
      <c r="F3" s="41">
        <f>C4-E4</f>
        <v>1797600</v>
      </c>
      <c r="G3" s="14"/>
    </row>
    <row r="4" spans="1:17" ht="30" customHeight="1" thickBot="1" x14ac:dyDescent="0.35">
      <c r="A4" s="5" t="s">
        <v>2</v>
      </c>
      <c r="B4" s="1">
        <f>B3+'9월'!B4</f>
        <v>52953800</v>
      </c>
      <c r="C4" s="21">
        <f>C3+'9월'!C4</f>
        <v>48705400</v>
      </c>
      <c r="D4" s="9">
        <f>IF(B4-C4&lt;0,0,B4-C4)</f>
        <v>4248400</v>
      </c>
      <c r="E4" s="9">
        <f>E3+'9월'!E4</f>
        <v>46907800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29</v>
      </c>
      <c r="O7" s="26" t="s">
        <v>30</v>
      </c>
      <c r="P7" s="26" t="s">
        <v>31</v>
      </c>
    </row>
    <row r="8" spans="1:17" ht="22.5" customHeight="1" x14ac:dyDescent="0.3">
      <c r="A8" s="43"/>
      <c r="B8" s="27">
        <v>8726000</v>
      </c>
      <c r="C8" s="27">
        <v>8278000</v>
      </c>
      <c r="D8" s="27">
        <v>8048000</v>
      </c>
      <c r="E8" s="27">
        <v>7490000</v>
      </c>
      <c r="F8" s="27">
        <v>5013400</v>
      </c>
      <c r="G8" s="27">
        <v>3656400</v>
      </c>
      <c r="H8" s="27">
        <v>5920400</v>
      </c>
      <c r="I8" s="27">
        <v>5821600</v>
      </c>
      <c r="J8" s="27"/>
      <c r="K8" s="27"/>
      <c r="L8" s="27"/>
      <c r="M8" s="27"/>
      <c r="N8" s="27">
        <f>SUM(B8:M8)</f>
        <v>52953800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>
        <v>2734000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2734000</v>
      </c>
      <c r="O10" s="33">
        <v>8424000</v>
      </c>
      <c r="P10" s="34">
        <f>IF(O10="","",SUM(P9,N10)-O10)</f>
        <v>256000</v>
      </c>
      <c r="Q10" s="14" t="s">
        <v>46</v>
      </c>
    </row>
    <row r="11" spans="1:17" ht="22.5" customHeight="1" x14ac:dyDescent="0.3">
      <c r="A11" s="28" t="s">
        <v>27</v>
      </c>
      <c r="B11" s="32">
        <v>46000</v>
      </c>
      <c r="C11" s="33">
        <v>8278000</v>
      </c>
      <c r="D11" s="33">
        <v>5082000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13406000</v>
      </c>
      <c r="O11" s="33">
        <v>8418000</v>
      </c>
      <c r="P11" s="34">
        <f t="shared" ref="P11:P20" si="1">IF(O11="","",SUM(P10,N11)-O11)</f>
        <v>5244000</v>
      </c>
      <c r="Q11" s="14" t="s">
        <v>47</v>
      </c>
    </row>
    <row r="12" spans="1:17" ht="22.5" customHeight="1" x14ac:dyDescent="0.3">
      <c r="A12" s="28" t="s">
        <v>17</v>
      </c>
      <c r="B12" s="32"/>
      <c r="C12" s="33"/>
      <c r="D12" s="33">
        <v>2920000</v>
      </c>
      <c r="E12" s="33">
        <v>5128000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8048000</v>
      </c>
      <c r="O12" s="33">
        <v>7514000</v>
      </c>
      <c r="P12" s="34">
        <f t="shared" si="1"/>
        <v>5778000</v>
      </c>
      <c r="Q12" s="14" t="s">
        <v>48</v>
      </c>
    </row>
    <row r="13" spans="1:17" ht="22.5" customHeight="1" x14ac:dyDescent="0.3">
      <c r="A13" s="28" t="s">
        <v>18</v>
      </c>
      <c r="B13" s="32"/>
      <c r="C13" s="33"/>
      <c r="D13" s="33"/>
      <c r="E13" s="33">
        <v>2362000</v>
      </c>
      <c r="F13" s="33">
        <v>5013400</v>
      </c>
      <c r="G13" s="33"/>
      <c r="H13" s="33"/>
      <c r="I13" s="33"/>
      <c r="J13" s="33"/>
      <c r="K13" s="33"/>
      <c r="L13" s="33"/>
      <c r="M13" s="33"/>
      <c r="N13" s="33">
        <f t="shared" si="0"/>
        <v>7375400</v>
      </c>
      <c r="O13" s="33">
        <v>8000000</v>
      </c>
      <c r="P13" s="34">
        <f t="shared" si="1"/>
        <v>5153400</v>
      </c>
      <c r="Q13" s="14" t="s">
        <v>49</v>
      </c>
    </row>
    <row r="14" spans="1:17" ht="22.5" customHeight="1" x14ac:dyDescent="0.3">
      <c r="A14" s="28" t="s">
        <v>19</v>
      </c>
      <c r="B14" s="32"/>
      <c r="C14" s="33"/>
      <c r="D14" s="33">
        <v>46000</v>
      </c>
      <c r="E14" s="33"/>
      <c r="F14" s="33"/>
      <c r="G14" s="33">
        <v>3530400</v>
      </c>
      <c r="H14" s="33"/>
      <c r="I14" s="33"/>
      <c r="J14" s="33"/>
      <c r="K14" s="33"/>
      <c r="L14" s="33"/>
      <c r="M14" s="33"/>
      <c r="N14" s="33">
        <f t="shared" si="0"/>
        <v>3576400</v>
      </c>
      <c r="O14" s="33">
        <v>5153400</v>
      </c>
      <c r="P14" s="34">
        <f t="shared" si="1"/>
        <v>3576400</v>
      </c>
      <c r="Q14" s="14" t="s">
        <v>50</v>
      </c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>
        <v>84000</v>
      </c>
      <c r="H15" s="33">
        <v>5738000</v>
      </c>
      <c r="I15" s="33"/>
      <c r="J15" s="33"/>
      <c r="K15" s="33"/>
      <c r="L15" s="33"/>
      <c r="M15" s="33"/>
      <c r="N15" s="33">
        <f t="shared" si="0"/>
        <v>5822000</v>
      </c>
      <c r="O15" s="33">
        <v>3576400</v>
      </c>
      <c r="P15" s="34">
        <f t="shared" si="1"/>
        <v>5822000</v>
      </c>
      <c r="Q15" s="14" t="s">
        <v>51</v>
      </c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>
        <v>42000</v>
      </c>
      <c r="H16" s="33">
        <v>182400</v>
      </c>
      <c r="I16" s="33">
        <v>1573200</v>
      </c>
      <c r="J16" s="33"/>
      <c r="K16" s="33"/>
      <c r="L16" s="33"/>
      <c r="M16" s="33"/>
      <c r="N16" s="33">
        <f t="shared" si="0"/>
        <v>1797600</v>
      </c>
      <c r="O16" s="33">
        <v>5822000</v>
      </c>
      <c r="P16" s="34">
        <f t="shared" si="1"/>
        <v>1797600</v>
      </c>
      <c r="Q16" s="14" t="s">
        <v>52</v>
      </c>
    </row>
    <row r="17" spans="1:17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f t="shared" si="0"/>
        <v>0</v>
      </c>
      <c r="O17" s="33"/>
      <c r="P17" s="34" t="str">
        <f t="shared" si="1"/>
        <v/>
      </c>
      <c r="Q17" s="14"/>
    </row>
    <row r="18" spans="1:17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  <c r="Q18" s="14"/>
    </row>
    <row r="19" spans="1:17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7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7" ht="22.5" customHeight="1" x14ac:dyDescent="0.3">
      <c r="A21" s="28" t="s">
        <v>28</v>
      </c>
      <c r="B21" s="38">
        <f>SUM(B9:B20)</f>
        <v>8726000</v>
      </c>
      <c r="C21" s="38">
        <f t="shared" ref="C21:M21" si="2">SUM(C9:C20)</f>
        <v>8278000</v>
      </c>
      <c r="D21" s="38">
        <f t="shared" si="2"/>
        <v>8048000</v>
      </c>
      <c r="E21" s="38">
        <f t="shared" si="2"/>
        <v>7490000</v>
      </c>
      <c r="F21" s="38">
        <f t="shared" si="2"/>
        <v>5013400</v>
      </c>
      <c r="G21" s="38">
        <f t="shared" si="2"/>
        <v>3656400</v>
      </c>
      <c r="H21" s="38">
        <f t="shared" si="2"/>
        <v>5920400</v>
      </c>
      <c r="I21" s="39">
        <f t="shared" si="2"/>
        <v>1573200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48705400</v>
      </c>
      <c r="O21" s="39">
        <f>SUM(O9:O20)</f>
        <v>46907800</v>
      </c>
      <c r="P21" s="39"/>
    </row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scale="96" orientation="portrait" r:id="rId1"/>
  <ignoredErrors>
    <ignoredError sqref="B21:P2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zoomScaleSheetLayoutView="115" workbookViewId="0">
      <selection activeCell="Q10" sqref="Q10:Q17"/>
    </sheetView>
  </sheetViews>
  <sheetFormatPr defaultRowHeight="16.5" x14ac:dyDescent="0.3"/>
  <cols>
    <col min="1" max="1" width="9" customWidth="1"/>
    <col min="2" max="6" width="13.75" customWidth="1"/>
    <col min="7" max="7" width="13.75" style="13" customWidth="1"/>
    <col min="8" max="16" width="13.75" customWidth="1"/>
    <col min="17" max="17" width="9.875" style="14" customWidth="1"/>
  </cols>
  <sheetData>
    <row r="1" spans="1:17" ht="45" customHeight="1" thickBot="1" x14ac:dyDescent="0.35">
      <c r="A1" s="3" t="s">
        <v>15</v>
      </c>
      <c r="B1" s="3"/>
      <c r="C1" s="3"/>
      <c r="D1" s="3"/>
      <c r="E1" s="3"/>
      <c r="F1" s="3"/>
    </row>
    <row r="2" spans="1:17" ht="30" customHeight="1" thickBot="1" x14ac:dyDescent="0.35">
      <c r="A2" s="11"/>
      <c r="B2" s="22" t="s">
        <v>5</v>
      </c>
      <c r="C2" s="19" t="s">
        <v>0</v>
      </c>
      <c r="D2" s="23" t="s">
        <v>6</v>
      </c>
      <c r="E2" s="12" t="s">
        <v>4</v>
      </c>
      <c r="F2" s="10" t="s">
        <v>1</v>
      </c>
    </row>
    <row r="3" spans="1:17" ht="30" customHeight="1" thickTop="1" x14ac:dyDescent="0.3">
      <c r="A3" s="4" t="s">
        <v>3</v>
      </c>
      <c r="B3" s="6">
        <f>J8</f>
        <v>5283520</v>
      </c>
      <c r="C3" s="20">
        <f>N17</f>
        <v>4455500</v>
      </c>
      <c r="D3" s="8">
        <f>IF(B3-C3&lt;0,0,B3-C3)</f>
        <v>828020</v>
      </c>
      <c r="E3" s="8">
        <f>O17</f>
        <v>5894000</v>
      </c>
      <c r="F3" s="41">
        <f>C4-E4</f>
        <v>359100</v>
      </c>
      <c r="G3" s="14"/>
    </row>
    <row r="4" spans="1:17" ht="30" customHeight="1" thickBot="1" x14ac:dyDescent="0.35">
      <c r="A4" s="5" t="s">
        <v>2</v>
      </c>
      <c r="B4" s="1">
        <f>B3+'10월'!B4</f>
        <v>58237320</v>
      </c>
      <c r="C4" s="21">
        <f>C3+'10월'!C4</f>
        <v>53160900</v>
      </c>
      <c r="D4" s="9">
        <f>IF(B4-C4&lt;0,0,B4-C4)</f>
        <v>5076420</v>
      </c>
      <c r="E4" s="9">
        <f>E3+'10월'!E4</f>
        <v>52801800</v>
      </c>
      <c r="F4" s="42"/>
    </row>
    <row r="5" spans="1:17" ht="30" customHeight="1" x14ac:dyDescent="0.3"/>
    <row r="6" spans="1:17" ht="30" customHeight="1" x14ac:dyDescent="0.3"/>
    <row r="7" spans="1:17" ht="22.5" customHeight="1" x14ac:dyDescent="0.3">
      <c r="A7" s="43" t="s">
        <v>32</v>
      </c>
      <c r="B7" s="26" t="s">
        <v>33</v>
      </c>
      <c r="C7" s="26" t="s">
        <v>34</v>
      </c>
      <c r="D7" s="26" t="s">
        <v>35</v>
      </c>
      <c r="E7" s="26" t="s">
        <v>36</v>
      </c>
      <c r="F7" s="26" t="s">
        <v>37</v>
      </c>
      <c r="G7" s="26" t="s">
        <v>38</v>
      </c>
      <c r="H7" s="26" t="s">
        <v>39</v>
      </c>
      <c r="I7" s="26" t="s">
        <v>40</v>
      </c>
      <c r="J7" s="26" t="s">
        <v>41</v>
      </c>
      <c r="K7" s="26" t="s">
        <v>42</v>
      </c>
      <c r="L7" s="26" t="s">
        <v>43</v>
      </c>
      <c r="M7" s="26" t="s">
        <v>44</v>
      </c>
      <c r="N7" s="26" t="s">
        <v>29</v>
      </c>
      <c r="O7" s="26" t="s">
        <v>30</v>
      </c>
      <c r="P7" s="26" t="s">
        <v>31</v>
      </c>
    </row>
    <row r="8" spans="1:17" ht="22.5" customHeight="1" x14ac:dyDescent="0.3">
      <c r="A8" s="43"/>
      <c r="B8" s="27">
        <v>8726000</v>
      </c>
      <c r="C8" s="27">
        <v>8278000</v>
      </c>
      <c r="D8" s="27">
        <v>8048000</v>
      </c>
      <c r="E8" s="27">
        <v>7490000</v>
      </c>
      <c r="F8" s="27">
        <v>5013400</v>
      </c>
      <c r="G8" s="27">
        <v>3656400</v>
      </c>
      <c r="H8" s="27">
        <v>5920400</v>
      </c>
      <c r="I8" s="27">
        <v>5821600</v>
      </c>
      <c r="J8" s="27">
        <v>5283520</v>
      </c>
      <c r="K8" s="27"/>
      <c r="L8" s="27"/>
      <c r="M8" s="27"/>
      <c r="N8" s="27">
        <f>SUM(B8:M8)</f>
        <v>58237320</v>
      </c>
      <c r="O8" s="26"/>
      <c r="P8" s="26"/>
    </row>
    <row r="9" spans="1:17" ht="22.5" customHeight="1" x14ac:dyDescent="0.3">
      <c r="A9" s="28" t="s">
        <v>16</v>
      </c>
      <c r="B9" s="29">
        <v>5946000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f>SUM(B9:M9)</f>
        <v>5946000</v>
      </c>
      <c r="O9" s="30"/>
      <c r="P9" s="31">
        <f>N9-O9</f>
        <v>5946000</v>
      </c>
    </row>
    <row r="10" spans="1:17" ht="22.5" customHeight="1" x14ac:dyDescent="0.3">
      <c r="A10" s="28" t="s">
        <v>26</v>
      </c>
      <c r="B10" s="32">
        <v>2734000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>
        <f t="shared" ref="N10:N20" si="0">SUM(B10:M10)</f>
        <v>2734000</v>
      </c>
      <c r="O10" s="33">
        <v>8424000</v>
      </c>
      <c r="P10" s="34">
        <f>IF(O10="","",SUM(P9,N10)-O10)</f>
        <v>256000</v>
      </c>
      <c r="Q10" s="14" t="s">
        <v>46</v>
      </c>
    </row>
    <row r="11" spans="1:17" ht="22.5" customHeight="1" x14ac:dyDescent="0.3">
      <c r="A11" s="28" t="s">
        <v>27</v>
      </c>
      <c r="B11" s="32">
        <v>46000</v>
      </c>
      <c r="C11" s="33">
        <v>8278000</v>
      </c>
      <c r="D11" s="33">
        <v>5082000</v>
      </c>
      <c r="E11" s="33"/>
      <c r="F11" s="33"/>
      <c r="G11" s="33"/>
      <c r="H11" s="33"/>
      <c r="I11" s="33"/>
      <c r="J11" s="33"/>
      <c r="K11" s="33"/>
      <c r="L11" s="33"/>
      <c r="M11" s="33"/>
      <c r="N11" s="33">
        <f t="shared" si="0"/>
        <v>13406000</v>
      </c>
      <c r="O11" s="33">
        <v>8418000</v>
      </c>
      <c r="P11" s="34">
        <f t="shared" ref="P11:P20" si="1">IF(O11="","",SUM(P10,N11)-O11)</f>
        <v>5244000</v>
      </c>
      <c r="Q11" s="14" t="s">
        <v>47</v>
      </c>
    </row>
    <row r="12" spans="1:17" ht="22.5" customHeight="1" x14ac:dyDescent="0.3">
      <c r="A12" s="28" t="s">
        <v>17</v>
      </c>
      <c r="B12" s="32"/>
      <c r="C12" s="33"/>
      <c r="D12" s="33">
        <v>2920000</v>
      </c>
      <c r="E12" s="33">
        <v>5128000</v>
      </c>
      <c r="F12" s="33"/>
      <c r="G12" s="33"/>
      <c r="H12" s="33"/>
      <c r="I12" s="33"/>
      <c r="J12" s="33"/>
      <c r="K12" s="33"/>
      <c r="L12" s="33"/>
      <c r="M12" s="33"/>
      <c r="N12" s="33">
        <f t="shared" si="0"/>
        <v>8048000</v>
      </c>
      <c r="O12" s="33">
        <v>7514000</v>
      </c>
      <c r="P12" s="34">
        <f t="shared" si="1"/>
        <v>5778000</v>
      </c>
      <c r="Q12" s="14" t="s">
        <v>48</v>
      </c>
    </row>
    <row r="13" spans="1:17" ht="22.5" customHeight="1" x14ac:dyDescent="0.3">
      <c r="A13" s="28" t="s">
        <v>18</v>
      </c>
      <c r="B13" s="32"/>
      <c r="C13" s="33"/>
      <c r="D13" s="33"/>
      <c r="E13" s="33">
        <v>2362000</v>
      </c>
      <c r="F13" s="33">
        <v>5013400</v>
      </c>
      <c r="G13" s="33"/>
      <c r="H13" s="33"/>
      <c r="I13" s="33"/>
      <c r="J13" s="33"/>
      <c r="K13" s="33"/>
      <c r="L13" s="33"/>
      <c r="M13" s="33"/>
      <c r="N13" s="33">
        <f t="shared" si="0"/>
        <v>7375400</v>
      </c>
      <c r="O13" s="33">
        <v>8000000</v>
      </c>
      <c r="P13" s="34">
        <f t="shared" si="1"/>
        <v>5153400</v>
      </c>
      <c r="Q13" s="14" t="s">
        <v>49</v>
      </c>
    </row>
    <row r="14" spans="1:17" ht="22.5" customHeight="1" x14ac:dyDescent="0.3">
      <c r="A14" s="28" t="s">
        <v>19</v>
      </c>
      <c r="B14" s="32"/>
      <c r="C14" s="33"/>
      <c r="D14" s="33">
        <v>46000</v>
      </c>
      <c r="E14" s="33"/>
      <c r="F14" s="33"/>
      <c r="G14" s="33">
        <v>3530400</v>
      </c>
      <c r="H14" s="33"/>
      <c r="I14" s="33"/>
      <c r="J14" s="33"/>
      <c r="K14" s="33"/>
      <c r="L14" s="33"/>
      <c r="M14" s="33"/>
      <c r="N14" s="33">
        <f t="shared" si="0"/>
        <v>3576400</v>
      </c>
      <c r="O14" s="33">
        <v>5153400</v>
      </c>
      <c r="P14" s="34">
        <f t="shared" si="1"/>
        <v>3576400</v>
      </c>
      <c r="Q14" s="14" t="s">
        <v>50</v>
      </c>
    </row>
    <row r="15" spans="1:17" ht="22.5" customHeight="1" x14ac:dyDescent="0.3">
      <c r="A15" s="28" t="s">
        <v>20</v>
      </c>
      <c r="B15" s="32"/>
      <c r="C15" s="33"/>
      <c r="D15" s="33"/>
      <c r="E15" s="33"/>
      <c r="F15" s="33"/>
      <c r="G15" s="33">
        <v>84000</v>
      </c>
      <c r="H15" s="33">
        <v>5738000</v>
      </c>
      <c r="I15" s="33"/>
      <c r="J15" s="33"/>
      <c r="K15" s="33"/>
      <c r="L15" s="33"/>
      <c r="M15" s="33"/>
      <c r="N15" s="33">
        <f t="shared" si="0"/>
        <v>5822000</v>
      </c>
      <c r="O15" s="33">
        <v>3576400</v>
      </c>
      <c r="P15" s="34">
        <f t="shared" si="1"/>
        <v>5822000</v>
      </c>
      <c r="Q15" s="14" t="s">
        <v>51</v>
      </c>
    </row>
    <row r="16" spans="1:17" ht="22.5" customHeight="1" x14ac:dyDescent="0.3">
      <c r="A16" s="28" t="s">
        <v>21</v>
      </c>
      <c r="B16" s="32"/>
      <c r="C16" s="33"/>
      <c r="D16" s="33"/>
      <c r="E16" s="33"/>
      <c r="F16" s="33"/>
      <c r="G16" s="33">
        <v>42000</v>
      </c>
      <c r="H16" s="33">
        <v>182400</v>
      </c>
      <c r="I16" s="33">
        <v>1573200</v>
      </c>
      <c r="J16" s="33"/>
      <c r="K16" s="33"/>
      <c r="L16" s="33"/>
      <c r="M16" s="33"/>
      <c r="N16" s="33">
        <f t="shared" si="0"/>
        <v>1797600</v>
      </c>
      <c r="O16" s="33">
        <v>5822000</v>
      </c>
      <c r="P16" s="34">
        <f t="shared" si="1"/>
        <v>1797600</v>
      </c>
      <c r="Q16" s="14" t="s">
        <v>52</v>
      </c>
    </row>
    <row r="17" spans="1:17" ht="22.5" customHeight="1" x14ac:dyDescent="0.3">
      <c r="A17" s="28" t="s">
        <v>22</v>
      </c>
      <c r="B17" s="32"/>
      <c r="C17" s="33"/>
      <c r="D17" s="33"/>
      <c r="E17" s="33"/>
      <c r="F17" s="33"/>
      <c r="G17" s="33"/>
      <c r="H17" s="33"/>
      <c r="I17" s="33">
        <v>4248400</v>
      </c>
      <c r="J17" s="33">
        <v>207100</v>
      </c>
      <c r="K17" s="33"/>
      <c r="L17" s="33"/>
      <c r="M17" s="33"/>
      <c r="N17" s="33">
        <f t="shared" si="0"/>
        <v>4455500</v>
      </c>
      <c r="O17" s="33">
        <v>5894000</v>
      </c>
      <c r="P17" s="34">
        <f t="shared" si="1"/>
        <v>359100</v>
      </c>
      <c r="Q17" s="14" t="s">
        <v>53</v>
      </c>
    </row>
    <row r="18" spans="1:17" ht="22.5" customHeight="1" x14ac:dyDescent="0.3">
      <c r="A18" s="28" t="s">
        <v>23</v>
      </c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f t="shared" si="0"/>
        <v>0</v>
      </c>
      <c r="O18" s="33"/>
      <c r="P18" s="34" t="str">
        <f t="shared" si="1"/>
        <v/>
      </c>
    </row>
    <row r="19" spans="1:17" ht="22.5" customHeight="1" x14ac:dyDescent="0.3">
      <c r="A19" s="28" t="s">
        <v>24</v>
      </c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>
        <f t="shared" si="0"/>
        <v>0</v>
      </c>
      <c r="O19" s="33"/>
      <c r="P19" s="34" t="str">
        <f t="shared" si="1"/>
        <v/>
      </c>
    </row>
    <row r="20" spans="1:17" ht="22.5" customHeight="1" x14ac:dyDescent="0.3">
      <c r="A20" s="28" t="s">
        <v>25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>
        <f t="shared" si="0"/>
        <v>0</v>
      </c>
      <c r="O20" s="36"/>
      <c r="P20" s="37" t="str">
        <f t="shared" si="1"/>
        <v/>
      </c>
    </row>
    <row r="21" spans="1:17" ht="22.5" customHeight="1" x14ac:dyDescent="0.3">
      <c r="A21" s="28" t="s">
        <v>28</v>
      </c>
      <c r="B21" s="38">
        <f>SUM(B9:B20)</f>
        <v>8726000</v>
      </c>
      <c r="C21" s="38">
        <f t="shared" ref="C21:M21" si="2">SUM(C9:C20)</f>
        <v>8278000</v>
      </c>
      <c r="D21" s="38">
        <f t="shared" si="2"/>
        <v>8048000</v>
      </c>
      <c r="E21" s="38">
        <f t="shared" si="2"/>
        <v>7490000</v>
      </c>
      <c r="F21" s="38">
        <f t="shared" si="2"/>
        <v>5013400</v>
      </c>
      <c r="G21" s="38">
        <f t="shared" si="2"/>
        <v>3656400</v>
      </c>
      <c r="H21" s="38">
        <f t="shared" si="2"/>
        <v>5920400</v>
      </c>
      <c r="I21" s="38">
        <f t="shared" si="2"/>
        <v>5821600</v>
      </c>
      <c r="J21" s="39">
        <f t="shared" si="2"/>
        <v>207100</v>
      </c>
      <c r="K21" s="39">
        <f t="shared" si="2"/>
        <v>0</v>
      </c>
      <c r="L21" s="39">
        <f t="shared" si="2"/>
        <v>0</v>
      </c>
      <c r="M21" s="39">
        <f t="shared" si="2"/>
        <v>0</v>
      </c>
      <c r="N21" s="39">
        <f>SUM(N9:N20)</f>
        <v>53160900</v>
      </c>
      <c r="O21" s="39">
        <f>SUM(O9:O20)</f>
        <v>52801800</v>
      </c>
      <c r="P21" s="39"/>
    </row>
    <row r="22" spans="1:17" ht="22.5" customHeight="1" x14ac:dyDescent="0.3">
      <c r="A22" s="24"/>
      <c r="O22" s="25"/>
      <c r="P22" s="25"/>
    </row>
  </sheetData>
  <mergeCells count="2">
    <mergeCell ref="F3:F4"/>
    <mergeCell ref="A7:A8"/>
  </mergeCells>
  <phoneticPr fontId="1" type="noConversion"/>
  <pageMargins left="0.7" right="0.7" top="0.75" bottom="0.75" header="0.3" footer="0.3"/>
  <pageSetup paperSize="9" scale="96" orientation="portrait" r:id="rId1"/>
  <ignoredErrors>
    <ignoredError sqref="B21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3</vt:i4>
      </vt:variant>
    </vt:vector>
  </HeadingPairs>
  <TitlesOfParts>
    <vt:vector size="13" baseType="lpstr"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  <vt:lpstr>'4월'!Print_Area</vt:lpstr>
      <vt:lpstr>'7월'!Print_Area</vt:lpstr>
      <vt:lpstr>'8월'!Print_Area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2021-09-24T01:27:27Z</dcterms:created>
  <dcterms:modified xsi:type="dcterms:W3CDTF">2023-02-14T06:42:20Z</dcterms:modified>
</cp:coreProperties>
</file>