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정산\"/>
    </mc:Choice>
  </mc:AlternateContent>
  <bookViews>
    <workbookView xWindow="0" yWindow="0" windowWidth="21570" windowHeight="8010" activeTab="11"/>
  </bookViews>
  <sheets>
    <sheet name="3월" sheetId="1" r:id="rId1"/>
    <sheet name="4월" sheetId="23" r:id="rId2"/>
    <sheet name="5월" sheetId="24" r:id="rId3"/>
    <sheet name="6월" sheetId="25" r:id="rId4"/>
    <sheet name="7월" sheetId="26" r:id="rId5"/>
    <sheet name="8월" sheetId="27" r:id="rId6"/>
    <sheet name="9월" sheetId="28" r:id="rId7"/>
    <sheet name="10월" sheetId="29" r:id="rId8"/>
    <sheet name="11월" sheetId="30" r:id="rId9"/>
    <sheet name="12월" sheetId="32" r:id="rId10"/>
    <sheet name="1월" sheetId="33" r:id="rId11"/>
    <sheet name="2월" sheetId="35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5" l="1"/>
  <c r="G4" i="33"/>
  <c r="F5" i="35" l="1"/>
  <c r="E5" i="35"/>
  <c r="C5" i="35"/>
  <c r="O22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P21" i="35"/>
  <c r="N21" i="35"/>
  <c r="N20" i="35"/>
  <c r="N19" i="35"/>
  <c r="N18" i="35"/>
  <c r="N17" i="35"/>
  <c r="N16" i="35"/>
  <c r="N15" i="35"/>
  <c r="N14" i="35"/>
  <c r="P13" i="35"/>
  <c r="P14" i="35" s="1"/>
  <c r="P15" i="35" s="1"/>
  <c r="P16" i="35" s="1"/>
  <c r="P17" i="35" s="1"/>
  <c r="P18" i="35" s="1"/>
  <c r="P19" i="35" s="1"/>
  <c r="P20" i="35" s="1"/>
  <c r="N13" i="35"/>
  <c r="P12" i="35"/>
  <c r="N12" i="35"/>
  <c r="P11" i="35"/>
  <c r="N11" i="35"/>
  <c r="N10" i="35"/>
  <c r="N9" i="35"/>
  <c r="P6" i="35"/>
  <c r="O6" i="35"/>
  <c r="P4" i="35"/>
  <c r="O4" i="35"/>
  <c r="D4" i="35"/>
  <c r="N22" i="35" l="1"/>
  <c r="G5" i="35"/>
  <c r="P10" i="35"/>
  <c r="F5" i="33"/>
  <c r="E5" i="33"/>
  <c r="C5" i="33"/>
  <c r="B5" i="33"/>
  <c r="B5" i="35" s="1"/>
  <c r="D5" i="35" s="1"/>
  <c r="O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P21" i="33"/>
  <c r="N21" i="33"/>
  <c r="N20" i="33"/>
  <c r="P20" i="33" s="1"/>
  <c r="N19" i="33"/>
  <c r="N18" i="33"/>
  <c r="N17" i="33"/>
  <c r="N16" i="33"/>
  <c r="N15" i="33"/>
  <c r="N14" i="33"/>
  <c r="N13" i="33"/>
  <c r="N12" i="33"/>
  <c r="P11" i="33"/>
  <c r="P12" i="33" s="1"/>
  <c r="P13" i="33" s="1"/>
  <c r="P14" i="33" s="1"/>
  <c r="P15" i="33" s="1"/>
  <c r="P16" i="33" s="1"/>
  <c r="P17" i="33" s="1"/>
  <c r="P18" i="33" s="1"/>
  <c r="P19" i="33" s="1"/>
  <c r="N11" i="33"/>
  <c r="N10" i="33"/>
  <c r="N9" i="33"/>
  <c r="P6" i="33"/>
  <c r="O6" i="33"/>
  <c r="P4" i="33"/>
  <c r="O4" i="33"/>
  <c r="D4" i="33"/>
  <c r="N22" i="33" l="1"/>
  <c r="H4" i="35"/>
  <c r="D5" i="33"/>
  <c r="G5" i="33"/>
  <c r="P10" i="33"/>
  <c r="P6" i="32"/>
  <c r="O6" i="32"/>
  <c r="P4" i="32"/>
  <c r="O4" i="32"/>
  <c r="P6" i="30"/>
  <c r="O6" i="30"/>
  <c r="P4" i="30"/>
  <c r="O4" i="30"/>
  <c r="E5" i="32"/>
  <c r="C5" i="32"/>
  <c r="B5" i="32"/>
  <c r="O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P21" i="32"/>
  <c r="N21" i="32"/>
  <c r="P20" i="32"/>
  <c r="N20" i="32"/>
  <c r="N19" i="32"/>
  <c r="N18" i="32"/>
  <c r="N17" i="32"/>
  <c r="N16" i="32"/>
  <c r="N15" i="32"/>
  <c r="N14" i="32"/>
  <c r="N13" i="32"/>
  <c r="P12" i="32"/>
  <c r="P13" i="32" s="1"/>
  <c r="P14" i="32" s="1"/>
  <c r="P15" i="32" s="1"/>
  <c r="P16" i="32" s="1"/>
  <c r="P17" i="32" s="1"/>
  <c r="P18" i="32" s="1"/>
  <c r="P19" i="32" s="1"/>
  <c r="N12" i="32"/>
  <c r="P11" i="32"/>
  <c r="N11" i="32"/>
  <c r="N10" i="32"/>
  <c r="N22" i="32" s="1"/>
  <c r="N9" i="32"/>
  <c r="D5" i="32"/>
  <c r="G4" i="32"/>
  <c r="D4" i="32"/>
  <c r="P4" i="29"/>
  <c r="O4" i="29"/>
  <c r="H4" i="33" l="1"/>
  <c r="P10" i="32"/>
  <c r="O6" i="29"/>
  <c r="P6" i="29"/>
  <c r="F5" i="30" l="1"/>
  <c r="F5" i="32" s="1"/>
  <c r="G5" i="32" s="1"/>
  <c r="H4" i="32" s="1"/>
  <c r="E5" i="30"/>
  <c r="C5" i="30"/>
  <c r="O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P21" i="30"/>
  <c r="N21" i="30"/>
  <c r="P20" i="30"/>
  <c r="N20" i="30"/>
  <c r="P19" i="30"/>
  <c r="N19" i="30"/>
  <c r="P18" i="30"/>
  <c r="N18" i="30"/>
  <c r="N17" i="30"/>
  <c r="N16" i="30"/>
  <c r="N15" i="30"/>
  <c r="N14" i="30"/>
  <c r="N13" i="30"/>
  <c r="N12" i="30"/>
  <c r="P11" i="30"/>
  <c r="P12" i="30" s="1"/>
  <c r="P13" i="30" s="1"/>
  <c r="P14" i="30" s="1"/>
  <c r="P15" i="30" s="1"/>
  <c r="P16" i="30" s="1"/>
  <c r="P17" i="30" s="1"/>
  <c r="N11" i="30"/>
  <c r="N10" i="30"/>
  <c r="P10" i="30" s="1"/>
  <c r="N9" i="30"/>
  <c r="B5" i="30"/>
  <c r="G4" i="30"/>
  <c r="D4" i="30"/>
  <c r="B4" i="1"/>
  <c r="O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P21" i="29"/>
  <c r="N21" i="29"/>
  <c r="P20" i="29"/>
  <c r="N20" i="29"/>
  <c r="P19" i="29"/>
  <c r="N19" i="29"/>
  <c r="P18" i="29"/>
  <c r="N18" i="29"/>
  <c r="N17" i="29"/>
  <c r="P17" i="29" s="1"/>
  <c r="P16" i="29"/>
  <c r="N16" i="29"/>
  <c r="N15" i="29"/>
  <c r="N14" i="29"/>
  <c r="N13" i="29"/>
  <c r="P12" i="29"/>
  <c r="P13" i="29" s="1"/>
  <c r="P14" i="29" s="1"/>
  <c r="P15" i="29" s="1"/>
  <c r="N12" i="29"/>
  <c r="P11" i="29"/>
  <c r="N11" i="29"/>
  <c r="P10" i="29"/>
  <c r="N10" i="29"/>
  <c r="N9" i="29"/>
  <c r="O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P21" i="28"/>
  <c r="N21" i="28"/>
  <c r="P20" i="28"/>
  <c r="N20" i="28"/>
  <c r="P19" i="28"/>
  <c r="N19" i="28"/>
  <c r="P18" i="28"/>
  <c r="N18" i="28"/>
  <c r="P17" i="28"/>
  <c r="N17" i="28"/>
  <c r="P16" i="28"/>
  <c r="N16" i="28"/>
  <c r="N15" i="28"/>
  <c r="N14" i="28"/>
  <c r="P13" i="28"/>
  <c r="P14" i="28" s="1"/>
  <c r="P15" i="28" s="1"/>
  <c r="N13" i="28"/>
  <c r="P12" i="28"/>
  <c r="N12" i="28"/>
  <c r="P11" i="28"/>
  <c r="N11" i="28"/>
  <c r="N10" i="28"/>
  <c r="P10" i="28" s="1"/>
  <c r="N9" i="28"/>
  <c r="O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N21" i="27"/>
  <c r="P20" i="27"/>
  <c r="N20" i="27"/>
  <c r="P19" i="27"/>
  <c r="N19" i="27"/>
  <c r="P18" i="27"/>
  <c r="N18" i="27"/>
  <c r="P17" i="27"/>
  <c r="N17" i="27"/>
  <c r="P16" i="27"/>
  <c r="N16" i="27"/>
  <c r="P15" i="27"/>
  <c r="N15" i="27"/>
  <c r="N14" i="27"/>
  <c r="N13" i="27"/>
  <c r="P12" i="27"/>
  <c r="P13" i="27" s="1"/>
  <c r="P14" i="27" s="1"/>
  <c r="N12" i="27"/>
  <c r="P11" i="27"/>
  <c r="N11" i="27"/>
  <c r="P10" i="27"/>
  <c r="N10" i="27"/>
  <c r="N9" i="27"/>
  <c r="O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P21" i="26"/>
  <c r="N21" i="26"/>
  <c r="P20" i="26"/>
  <c r="N20" i="26"/>
  <c r="P19" i="26"/>
  <c r="N19" i="26"/>
  <c r="P18" i="26"/>
  <c r="N18" i="26"/>
  <c r="P17" i="26"/>
  <c r="N17" i="26"/>
  <c r="P16" i="26"/>
  <c r="N16" i="26"/>
  <c r="P15" i="26"/>
  <c r="N15" i="26"/>
  <c r="P14" i="26"/>
  <c r="N14" i="26"/>
  <c r="P13" i="26"/>
  <c r="N13" i="26"/>
  <c r="P12" i="26"/>
  <c r="N12" i="26"/>
  <c r="P11" i="26"/>
  <c r="N11" i="26"/>
  <c r="N10" i="26"/>
  <c r="P10" i="26" s="1"/>
  <c r="N9" i="26"/>
  <c r="O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P21" i="25"/>
  <c r="N21" i="25"/>
  <c r="P20" i="25"/>
  <c r="N20" i="25"/>
  <c r="P19" i="25"/>
  <c r="N19" i="25"/>
  <c r="P18" i="25"/>
  <c r="N18" i="25"/>
  <c r="P17" i="25"/>
  <c r="N17" i="25"/>
  <c r="P16" i="25"/>
  <c r="N16" i="25"/>
  <c r="P15" i="25"/>
  <c r="N15" i="25"/>
  <c r="P14" i="25"/>
  <c r="N14" i="25"/>
  <c r="P13" i="25"/>
  <c r="N13" i="25"/>
  <c r="P12" i="25"/>
  <c r="N12" i="25"/>
  <c r="P11" i="25"/>
  <c r="N11" i="25"/>
  <c r="N10" i="25"/>
  <c r="N9" i="25"/>
  <c r="O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P21" i="23"/>
  <c r="N21" i="23"/>
  <c r="P20" i="23"/>
  <c r="N20" i="23"/>
  <c r="P19" i="23"/>
  <c r="N19" i="23"/>
  <c r="P18" i="23"/>
  <c r="N18" i="23"/>
  <c r="P17" i="23"/>
  <c r="N17" i="23"/>
  <c r="P16" i="23"/>
  <c r="N16" i="23"/>
  <c r="P15" i="23"/>
  <c r="N15" i="23"/>
  <c r="P14" i="23"/>
  <c r="N14" i="23"/>
  <c r="P13" i="23"/>
  <c r="N13" i="23"/>
  <c r="P12" i="23"/>
  <c r="N12" i="23"/>
  <c r="P11" i="23"/>
  <c r="N11" i="23"/>
  <c r="N10" i="23"/>
  <c r="P10" i="23" s="1"/>
  <c r="N9" i="23"/>
  <c r="O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N22" i="1" s="1"/>
  <c r="N9" i="1"/>
  <c r="O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P21" i="24"/>
  <c r="N21" i="24"/>
  <c r="P20" i="24"/>
  <c r="N20" i="24"/>
  <c r="P19" i="24"/>
  <c r="N19" i="24"/>
  <c r="P18" i="24"/>
  <c r="N18" i="24"/>
  <c r="P17" i="24"/>
  <c r="N17" i="24"/>
  <c r="P16" i="24"/>
  <c r="N16" i="24"/>
  <c r="P15" i="24"/>
  <c r="N15" i="24"/>
  <c r="P14" i="24"/>
  <c r="N14" i="24"/>
  <c r="P13" i="24"/>
  <c r="N13" i="24"/>
  <c r="P12" i="24"/>
  <c r="N12" i="24"/>
  <c r="P11" i="24"/>
  <c r="N11" i="24"/>
  <c r="P10" i="24"/>
  <c r="N10" i="24"/>
  <c r="N9" i="24"/>
  <c r="G5" i="30" l="1"/>
  <c r="D5" i="30"/>
  <c r="N22" i="30"/>
  <c r="N22" i="29"/>
  <c r="N22" i="27"/>
  <c r="N22" i="25"/>
  <c r="N22" i="24"/>
  <c r="P10" i="25"/>
  <c r="N22" i="28"/>
  <c r="N22" i="26"/>
  <c r="N22" i="23"/>
  <c r="H4" i="30" l="1"/>
  <c r="G4" i="29"/>
  <c r="D4" i="29"/>
  <c r="G4" i="28" l="1"/>
  <c r="D4" i="28"/>
  <c r="G4" i="27"/>
  <c r="D4" i="27"/>
  <c r="G4" i="26"/>
  <c r="D4" i="26"/>
  <c r="F5" i="25"/>
  <c r="F5" i="26" s="1"/>
  <c r="F5" i="27" s="1"/>
  <c r="F5" i="28" s="1"/>
  <c r="F5" i="29" s="1"/>
  <c r="B5" i="25"/>
  <c r="G4" i="25"/>
  <c r="D4" i="25"/>
  <c r="F5" i="24"/>
  <c r="E5" i="24"/>
  <c r="E5" i="25" s="1"/>
  <c r="E5" i="26" s="1"/>
  <c r="E5" i="27" s="1"/>
  <c r="C5" i="24"/>
  <c r="C5" i="25" s="1"/>
  <c r="C5" i="26" s="1"/>
  <c r="C5" i="27" s="1"/>
  <c r="C5" i="28" s="1"/>
  <c r="B5" i="24"/>
  <c r="G4" i="24"/>
  <c r="D4" i="24"/>
  <c r="F5" i="23"/>
  <c r="E5" i="23"/>
  <c r="C5" i="23"/>
  <c r="B5" i="23"/>
  <c r="G5" i="23"/>
  <c r="D5" i="23"/>
  <c r="G4" i="23"/>
  <c r="D4" i="23"/>
  <c r="G5" i="1"/>
  <c r="G4" i="1"/>
  <c r="D5" i="1"/>
  <c r="D4" i="1"/>
  <c r="H4" i="1"/>
  <c r="G5" i="27" l="1"/>
  <c r="E5" i="28"/>
  <c r="E5" i="29" s="1"/>
  <c r="G5" i="29" s="1"/>
  <c r="C5" i="29"/>
  <c r="D5" i="25"/>
  <c r="G5" i="24"/>
  <c r="B5" i="26"/>
  <c r="D5" i="24"/>
  <c r="G5" i="28"/>
  <c r="G5" i="26"/>
  <c r="G5" i="25"/>
  <c r="H4" i="25" s="1"/>
  <c r="H4" i="23"/>
  <c r="B5" i="27" l="1"/>
  <c r="D5" i="26"/>
  <c r="H4" i="24"/>
  <c r="D5" i="27" l="1"/>
  <c r="B5" i="28"/>
  <c r="H4" i="26"/>
  <c r="B5" i="29" l="1"/>
  <c r="D5" i="29" s="1"/>
  <c r="D5" i="28"/>
  <c r="H4" i="27"/>
  <c r="H4" i="28" l="1"/>
  <c r="H4" i="29"/>
</calcChain>
</file>

<file path=xl/comments1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>: 1,984,910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68,711,390(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4,938,730(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
86,400,000(</t>
        </r>
        <r>
          <rPr>
            <sz val="9"/>
            <color indexed="81"/>
            <rFont val="돋움"/>
            <family val="3"/>
            <charset val="129"/>
          </rPr>
          <t>빛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상하수:   350,000(빛)
             1,310(수) 130(지)
전기누계:   2,568,790(수)
                1,916,120(빛)
상하수누계: 495,710(수)
                 209,730(지)
               2,899,080(빛)
협의회:       508,800(빛)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빛고을다가치지원금 9/27
6,250,000   컨설팅
5,324,000   운영비
80,150,000 수당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>:  1,984,910(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상하수도</t>
        </r>
        <r>
          <rPr>
            <sz val="9"/>
            <color indexed="81"/>
            <rFont val="Tahoma"/>
            <family val="2"/>
          </rPr>
          <t>:     295,520(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 xml:space="preserve">: 1,984,910
</t>
        </r>
        <r>
          <rPr>
            <sz val="9"/>
            <color indexed="81"/>
            <rFont val="돋움"/>
            <family val="3"/>
            <charset val="129"/>
          </rPr>
          <t>상하수도</t>
        </r>
        <r>
          <rPr>
            <sz val="9"/>
            <color indexed="81"/>
            <rFont val="Tahoma"/>
            <family val="2"/>
          </rPr>
          <t xml:space="preserve">:    295,520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 xml:space="preserve">: 1,984,910
</t>
        </r>
        <r>
          <rPr>
            <sz val="9"/>
            <color indexed="81"/>
            <rFont val="돋움"/>
            <family val="3"/>
            <charset val="129"/>
          </rPr>
          <t>상하수도</t>
        </r>
        <r>
          <rPr>
            <sz val="9"/>
            <color indexed="81"/>
            <rFont val="Tahoma"/>
            <family val="2"/>
          </rPr>
          <t xml:space="preserve">:    295,520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 xml:space="preserve">: 1,984,910
</t>
        </r>
        <r>
          <rPr>
            <sz val="9"/>
            <color indexed="81"/>
            <rFont val="돋움"/>
            <family val="3"/>
            <charset val="129"/>
          </rPr>
          <t>상하수도</t>
        </r>
        <r>
          <rPr>
            <sz val="9"/>
            <color indexed="81"/>
            <rFont val="Tahoma"/>
            <family val="2"/>
          </rPr>
          <t xml:space="preserve">:    295,520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</t>
        </r>
        <r>
          <rPr>
            <sz val="9"/>
            <color indexed="81"/>
            <rFont val="Tahoma"/>
            <family val="2"/>
          </rPr>
          <t>:     583,880(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                416,120(</t>
        </r>
        <r>
          <rPr>
            <sz val="9"/>
            <color indexed="81"/>
            <rFont val="돋움"/>
            <family val="3"/>
            <charset val="129"/>
          </rPr>
          <t>빛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상하수도</t>
        </r>
        <r>
          <rPr>
            <sz val="9"/>
            <color indexed="81"/>
            <rFont val="Tahoma"/>
            <family val="2"/>
          </rPr>
          <t>:     198,880(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                209,600(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전기누계</t>
        </r>
        <r>
          <rPr>
            <sz val="9"/>
            <color indexed="81"/>
            <rFont val="Tahoma"/>
            <family val="2"/>
          </rPr>
          <t>:  2,984,910(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상하수누계</t>
        </r>
        <r>
          <rPr>
            <sz val="9"/>
            <color indexed="81"/>
            <rFont val="Tahoma"/>
            <family val="2"/>
          </rPr>
          <t>:  494,400(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                209,600(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빛고을다가치지원금 9/27
6,250,000   컨설팅
5,324,000   운영비
80,150,000 수당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
48,405,000(</t>
        </r>
        <r>
          <rPr>
            <sz val="9"/>
            <color indexed="81"/>
            <rFont val="돋움"/>
            <family val="3"/>
            <charset val="129"/>
          </rPr>
          <t>빛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전기요금: 1,083,880(수)
빛고을다:   416,120(전기)
                494,900(수도)
전기누계:   4,068,790(수)
                  416,120(빛)
상하수누계:  494,400(수)
                  209,600(지)
                  494,900(빛)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빛고을다가치지원금 9/27
6,250,000   컨설팅
5,324,000   운영비
80,150,000 수당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
71,595,000(</t>
        </r>
        <r>
          <rPr>
            <sz val="9"/>
            <color indexed="81"/>
            <rFont val="돋움"/>
            <family val="3"/>
            <charset val="129"/>
          </rPr>
          <t>빛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전기요금: -1,500,000(수)
                1,500,000(빛)
수도:         1,000,000(빛)
전기누계:   2,568,790(수)
                1,916,120(빛)
상하수누계:  494,400(수)
                  209,600(지)
                1,494,900(빛)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빛고을다가치지원금 9/27
6,250,000   컨설팅
5,324,000   운영비
80,150,000 수당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61,223,180(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>)
  4,191,820(</t>
        </r>
        <r>
          <rPr>
            <sz val="9"/>
            <color indexed="81"/>
            <rFont val="돋움"/>
            <family val="3"/>
            <charset val="129"/>
          </rPr>
          <t>지</t>
        </r>
        <r>
          <rPr>
            <sz val="9"/>
            <color indexed="81"/>
            <rFont val="Tahoma"/>
            <family val="2"/>
          </rPr>
          <t>)
71,595,000(</t>
        </r>
        <r>
          <rPr>
            <sz val="9"/>
            <color indexed="81"/>
            <rFont val="돋움"/>
            <family val="3"/>
            <charset val="129"/>
          </rPr>
          <t>빛</t>
        </r>
        <r>
          <rPr>
            <sz val="9"/>
            <color indexed="81"/>
            <rFont val="Tahoma"/>
            <family val="2"/>
          </rPr>
          <t>)</t>
        </r>
      </text>
    </comment>
    <comment ref="F4" authorId="0" shapeId="0">
      <text>
        <r>
          <rPr>
            <sz val="9"/>
            <color indexed="81"/>
            <rFont val="돋움"/>
            <family val="3"/>
            <charset val="129"/>
          </rPr>
          <t>빛고을다:   508,800(협)
              1,054,180(하수)
전기누계:   2,568,790(수)
                1,916,120(빛)
상하수누계: 494,400(수)
                 209,600(지)
               2,549,080(빛)
협의회:       508,800(빛)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빛고을다가치지원금 9/27
6,250,000   컨설팅
5,324,000   운영비
80,150,000 수당</t>
        </r>
      </text>
    </comment>
  </commentList>
</comments>
</file>

<file path=xl/sharedStrings.xml><?xml version="1.0" encoding="utf-8"?>
<sst xmlns="http://schemas.openxmlformats.org/spreadsheetml/2006/main" count="552" uniqueCount="56">
  <si>
    <t>잔액</t>
    <phoneticPr fontId="1" type="noConversion"/>
  </si>
  <si>
    <t>누계</t>
    <phoneticPr fontId="1" type="noConversion"/>
  </si>
  <si>
    <t>월계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</si>
  <si>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</si>
  <si>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</si>
  <si>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</si>
  <si>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수익자</t>
    <phoneticPr fontId="1" type="noConversion"/>
  </si>
  <si>
    <t>지원금</t>
    <phoneticPr fontId="1" type="noConversion"/>
  </si>
  <si>
    <t>강사비</t>
    <phoneticPr fontId="1" type="noConversion"/>
  </si>
  <si>
    <t>운영비</t>
    <phoneticPr fontId="1" type="noConversion"/>
  </si>
  <si>
    <t>3월 방과후교육비 정산 내역</t>
    <phoneticPr fontId="1" type="noConversion"/>
  </si>
  <si>
    <t>4월 방과후교육비 정산 내역</t>
    <phoneticPr fontId="1" type="noConversion"/>
  </si>
  <si>
    <t>5월 방과후교육비 정산 내역</t>
    <phoneticPr fontId="1" type="noConversion"/>
  </si>
  <si>
    <t>6월 방과후교육비 정산 내역</t>
    <phoneticPr fontId="1" type="noConversion"/>
  </si>
  <si>
    <t>7월 방과후교육비 정산 내역</t>
    <phoneticPr fontId="1" type="noConversion"/>
  </si>
  <si>
    <t>8월 방과후교육비 정산 내역</t>
    <phoneticPr fontId="1" type="noConversion"/>
  </si>
  <si>
    <t>9월 방과후교육비 정산 내역</t>
    <phoneticPr fontId="1" type="noConversion"/>
  </si>
  <si>
    <t>10월 방과후교육비 정산 내역</t>
    <phoneticPr fontId="1" type="noConversion"/>
  </si>
  <si>
    <t>징수월</t>
    <phoneticPr fontId="1" type="noConversion"/>
  </si>
  <si>
    <t>3월분</t>
    <phoneticPr fontId="1" type="noConversion"/>
  </si>
  <si>
    <t>4월분</t>
  </si>
  <si>
    <t>5월분</t>
  </si>
  <si>
    <t>6월분</t>
  </si>
  <si>
    <t>7월분</t>
  </si>
  <si>
    <t>8월분</t>
  </si>
  <si>
    <t>9월분</t>
  </si>
  <si>
    <t>10월분</t>
  </si>
  <si>
    <t>11월분</t>
  </si>
  <si>
    <t>12월분</t>
  </si>
  <si>
    <t>1월분</t>
    <phoneticPr fontId="1" type="noConversion"/>
  </si>
  <si>
    <t>2월분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</si>
  <si>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</si>
  <si>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</si>
  <si>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</si>
  <si>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</si>
  <si>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</si>
  <si>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</si>
  <si>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</si>
  <si>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</si>
  <si>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</si>
  <si>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</si>
  <si>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</si>
  <si>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</si>
  <si>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계</t>
    <phoneticPr fontId="1" type="noConversion"/>
  </si>
  <si>
    <t>11월 방과후교육비 정산 내역</t>
    <phoneticPr fontId="1" type="noConversion"/>
  </si>
  <si>
    <t>강사비</t>
    <phoneticPr fontId="1" type="noConversion"/>
  </si>
  <si>
    <t>운영비</t>
    <phoneticPr fontId="1" type="noConversion"/>
  </si>
  <si>
    <t>방과후(수익자)</t>
    <phoneticPr fontId="1" type="noConversion"/>
  </si>
  <si>
    <t>빛고을다같이</t>
    <phoneticPr fontId="1" type="noConversion"/>
  </si>
  <si>
    <t>지출</t>
    <phoneticPr fontId="1" type="noConversion"/>
  </si>
  <si>
    <t>수입</t>
    <phoneticPr fontId="1" type="noConversion"/>
  </si>
  <si>
    <t>차액</t>
    <phoneticPr fontId="1" type="noConversion"/>
  </si>
  <si>
    <t>지원자</t>
    <phoneticPr fontId="1" type="noConversion"/>
  </si>
  <si>
    <t>12월 방과후교육비 정산 내역</t>
    <phoneticPr fontId="1" type="noConversion"/>
  </si>
  <si>
    <t>2월 방과후교육비 정산 내역</t>
    <phoneticPr fontId="1" type="noConversion"/>
  </si>
  <si>
    <t>1월 방과후교육비 정산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</si>
</sst>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38" fontId="2" fillId="0" borderId="1" xfId="0" applyNumberFormat="1" applyFont="1" applyBorder="1">
      <alignment vertical="center"/>
    </xf>
    <xf numFmtId="38" fontId="2" fillId="0" borderId="2" xfId="0" applyNumberFormat="1" applyFont="1" applyBorder="1">
      <alignment vertical="center"/>
    </xf>
    <xf numFmtId="49" fontId="0" fillId="0" borderId="0" xfId="0" applyNumberFormat="1">
      <alignment vertical="center"/>
    </xf>
    <xf numFmtId="38" fontId="2" fillId="0" borderId="6" xfId="0" applyNumberFormat="1" applyFont="1" applyBorder="1">
      <alignment vertical="center"/>
    </xf>
    <xf numFmtId="38" fontId="2" fillId="0" borderId="7" xfId="0" applyNumberFormat="1" applyFont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8" fontId="2" fillId="0" borderId="18" xfId="0" applyNumberFormat="1" applyFont="1" applyBorder="1">
      <alignment vertical="center"/>
    </xf>
    <xf numFmtId="38" fontId="2" fillId="0" borderId="19" xfId="0" applyNumberFormat="1" applyFont="1" applyBorder="1">
      <alignment vertical="center"/>
    </xf>
    <xf numFmtId="38" fontId="2" fillId="0" borderId="20" xfId="0" applyNumberFormat="1" applyFont="1" applyBorder="1">
      <alignment vertical="center"/>
    </xf>
    <xf numFmtId="38" fontId="2" fillId="0" borderId="21" xfId="0" applyNumberFormat="1" applyFont="1" applyBorder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8" fontId="2" fillId="0" borderId="25" xfId="0" applyNumberFormat="1" applyFont="1" applyBorder="1">
      <alignment vertical="center"/>
    </xf>
    <xf numFmtId="38" fontId="2" fillId="0" borderId="26" xfId="0" applyNumberFormat="1" applyFont="1" applyBorder="1">
      <alignment vertical="center"/>
    </xf>
    <xf numFmtId="38" fontId="2" fillId="0" borderId="27" xfId="0" applyNumberFormat="1" applyFont="1" applyBorder="1">
      <alignment vertical="center"/>
    </xf>
    <xf numFmtId="38" fontId="2" fillId="0" borderId="28" xfId="0" applyNumberFormat="1" applyFont="1" applyBorder="1">
      <alignment vertical="center"/>
    </xf>
    <xf numFmtId="38" fontId="2" fillId="0" borderId="29" xfId="0" applyNumberFormat="1" applyFont="1" applyBorder="1">
      <alignment vertical="center"/>
    </xf>
    <xf numFmtId="38" fontId="2" fillId="0" borderId="30" xfId="0" applyNumberFormat="1" applyFont="1" applyBorder="1">
      <alignment vertical="center"/>
    </xf>
    <xf numFmtId="38" fontId="5" fillId="0" borderId="0" xfId="0" applyNumberFormat="1" applyFont="1">
      <alignment vertical="center"/>
    </xf>
    <xf numFmtId="0" fontId="5" fillId="5" borderId="32" xfId="0" applyFont="1" applyFill="1" applyBorder="1" applyAlignment="1">
      <alignment horizontal="center" vertical="center"/>
    </xf>
    <xf numFmtId="38" fontId="5" fillId="5" borderId="32" xfId="0" applyNumberFormat="1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38" fontId="5" fillId="0" borderId="33" xfId="0" applyNumberFormat="1" applyFont="1" applyBorder="1">
      <alignment vertical="center"/>
    </xf>
    <xf numFmtId="38" fontId="5" fillId="0" borderId="34" xfId="0" applyNumberFormat="1" applyFont="1" applyBorder="1">
      <alignment vertical="center"/>
    </xf>
    <xf numFmtId="38" fontId="5" fillId="0" borderId="35" xfId="0" applyNumberFormat="1" applyFont="1" applyBorder="1">
      <alignment vertical="center"/>
    </xf>
    <xf numFmtId="38" fontId="5" fillId="0" borderId="36" xfId="0" applyNumberFormat="1" applyFont="1" applyBorder="1">
      <alignment vertical="center"/>
    </xf>
    <xf numFmtId="38" fontId="5" fillId="0" borderId="37" xfId="0" applyNumberFormat="1" applyFont="1" applyBorder="1">
      <alignment vertical="center"/>
    </xf>
    <xf numFmtId="38" fontId="5" fillId="0" borderId="38" xfId="0" applyNumberFormat="1" applyFont="1" applyBorder="1">
      <alignment vertical="center"/>
    </xf>
    <xf numFmtId="38" fontId="5" fillId="0" borderId="39" xfId="0" applyNumberFormat="1" applyFont="1" applyBorder="1">
      <alignment vertical="center"/>
    </xf>
    <xf numFmtId="38" fontId="5" fillId="0" borderId="40" xfId="0" applyNumberFormat="1" applyFont="1" applyBorder="1">
      <alignment vertical="center"/>
    </xf>
    <xf numFmtId="38" fontId="5" fillId="0" borderId="41" xfId="0" applyNumberFormat="1" applyFont="1" applyBorder="1">
      <alignment vertical="center"/>
    </xf>
    <xf numFmtId="38" fontId="7" fillId="0" borderId="42" xfId="0" applyNumberFormat="1" applyFont="1" applyBorder="1">
      <alignment vertical="center"/>
    </xf>
    <xf numFmtId="38" fontId="5" fillId="0" borderId="42" xfId="0" applyNumberFormat="1" applyFont="1" applyBorder="1">
      <alignment vertical="center"/>
    </xf>
    <xf numFmtId="38" fontId="8" fillId="0" borderId="3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Continuous" vertical="center"/>
    </xf>
    <xf numFmtId="38" fontId="5" fillId="0" borderId="32" xfId="0" applyNumberFormat="1" applyFont="1" applyBorder="1">
      <alignment vertical="center"/>
    </xf>
    <xf numFmtId="38" fontId="7" fillId="0" borderId="32" xfId="0" applyNumberFormat="1" applyFont="1" applyBorder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0" fontId="6" fillId="5" borderId="31" xfId="0" applyFont="1" applyFill="1" applyBorder="1" applyAlignment="1">
      <alignment horizontal="left"/>
    </xf>
    <xf numFmtId="38" fontId="5" fillId="0" borderId="32" xfId="0" applyNumberFormat="1" applyFont="1" applyBorder="1" applyAlignment="1">
      <alignment horizontal="right" vertical="center"/>
    </xf>
    <xf numFmtId="38" fontId="5" fillId="0" borderId="32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4" sqref="J4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10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>
        <f>N10</f>
        <v>0</v>
      </c>
      <c r="C4" s="5"/>
      <c r="D4" s="22">
        <f>SUM(B4:C4)</f>
        <v>0</v>
      </c>
      <c r="E4" s="11"/>
      <c r="F4" s="2"/>
      <c r="G4" s="22">
        <f>SUM(E4:F4)</f>
        <v>0</v>
      </c>
      <c r="H4" s="57">
        <f>D5-G5</f>
        <v>0</v>
      </c>
    </row>
    <row r="5" spans="1:16" ht="30" customHeight="1" thickBot="1" x14ac:dyDescent="0.35">
      <c r="A5" s="18" t="s">
        <v>1</v>
      </c>
      <c r="B5" s="23"/>
      <c r="C5" s="6"/>
      <c r="D5" s="25">
        <f>SUM(B5:C5)</f>
        <v>0</v>
      </c>
      <c r="E5" s="13"/>
      <c r="F5" s="3"/>
      <c r="G5" s="26">
        <f>SUM(E5:F5)</f>
        <v>0</v>
      </c>
      <c r="H5" s="58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>
        <f>SUM(B9:M9)</f>
        <v>42312050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0</v>
      </c>
      <c r="O12" s="35"/>
      <c r="P12" s="36" t="str">
        <f t="shared" ref="P12:P21" si="1">IF(O12="","",SUM(P11,N12)-O12)</f>
        <v/>
      </c>
    </row>
    <row r="13" spans="1:16" ht="22.5" customHeight="1" x14ac:dyDescent="0.3">
      <c r="A13" s="30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>
        <f t="shared" si="0"/>
        <v>0</v>
      </c>
      <c r="O13" s="35"/>
      <c r="P13" s="36" t="str">
        <f t="shared" si="1"/>
        <v/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f t="shared" si="0"/>
        <v>0</v>
      </c>
      <c r="O14" s="35"/>
      <c r="P14" s="36" t="str">
        <f t="shared" si="1"/>
        <v/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 t="shared" si="0"/>
        <v>0</v>
      </c>
      <c r="O15" s="35"/>
      <c r="P15" s="36" t="str">
        <f t="shared" si="1"/>
        <v/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0</v>
      </c>
      <c r="O22" s="41">
        <f>SUM(O10:O21)</f>
        <v>0</v>
      </c>
      <c r="P22" s="41"/>
    </row>
  </sheetData>
  <sheetProtection selectLockedCells="1"/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F4" sqref="F4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53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  <c r="J2" s="45"/>
      <c r="K2" s="46" t="s">
        <v>3</v>
      </c>
      <c r="L2" s="46"/>
      <c r="M2" s="46" t="s">
        <v>49</v>
      </c>
      <c r="N2" s="46"/>
      <c r="O2" s="46" t="s">
        <v>51</v>
      </c>
      <c r="P2" s="46"/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J3" s="45"/>
      <c r="K3" s="30" t="s">
        <v>8</v>
      </c>
      <c r="L3" s="30" t="s">
        <v>9</v>
      </c>
      <c r="M3" s="30" t="s">
        <v>8</v>
      </c>
      <c r="N3" s="30" t="s">
        <v>9</v>
      </c>
      <c r="O3" s="30" t="s">
        <v>8</v>
      </c>
      <c r="P3" s="30" t="s">
        <v>9</v>
      </c>
    </row>
    <row r="4" spans="1:16" ht="30" customHeight="1" thickTop="1" x14ac:dyDescent="0.3">
      <c r="A4" s="17" t="s">
        <v>2</v>
      </c>
      <c r="B4" s="21"/>
      <c r="C4" s="5"/>
      <c r="D4" s="22">
        <f>SUM(B4:C4)</f>
        <v>0</v>
      </c>
      <c r="E4" s="11">
        <v>23190000</v>
      </c>
      <c r="F4" s="2">
        <v>1000000</v>
      </c>
      <c r="G4" s="12">
        <f>SUM(E4:F4)</f>
        <v>24190000</v>
      </c>
      <c r="H4" s="57">
        <f>D5-G5</f>
        <v>24291560</v>
      </c>
      <c r="J4" s="30" t="s">
        <v>47</v>
      </c>
      <c r="K4" s="47">
        <v>61223180</v>
      </c>
      <c r="L4" s="47">
        <v>3063190</v>
      </c>
      <c r="M4" s="60">
        <v>65415000</v>
      </c>
      <c r="N4" s="60">
        <v>3272790</v>
      </c>
      <c r="O4" s="61">
        <f>K4+K5-M4</f>
        <v>7212950</v>
      </c>
      <c r="P4" s="61">
        <f>L4+L5-N4</f>
        <v>360630</v>
      </c>
    </row>
    <row r="5" spans="1:16" ht="30" customHeight="1" thickBot="1" x14ac:dyDescent="0.35">
      <c r="A5" s="18" t="s">
        <v>1</v>
      </c>
      <c r="B5" s="23">
        <f>B4+'11월'!B5</f>
        <v>64286370</v>
      </c>
      <c r="C5" s="6">
        <f>C4+'11월'!C5</f>
        <v>103699000</v>
      </c>
      <c r="D5" s="24">
        <f>SUM(B5:C5)</f>
        <v>167985370</v>
      </c>
      <c r="E5" s="13">
        <f>E4+'11월'!E5</f>
        <v>137010000</v>
      </c>
      <c r="F5" s="3">
        <f>F4+'11월'!F5</f>
        <v>6683810</v>
      </c>
      <c r="G5" s="14">
        <f>SUM(E5:F5)</f>
        <v>143693810</v>
      </c>
      <c r="H5" s="58"/>
      <c r="J5" s="30" t="s">
        <v>52</v>
      </c>
      <c r="K5" s="47">
        <v>11404770</v>
      </c>
      <c r="L5" s="47">
        <v>570230</v>
      </c>
      <c r="M5" s="60"/>
      <c r="N5" s="60"/>
      <c r="O5" s="61"/>
      <c r="P5" s="61"/>
    </row>
    <row r="6" spans="1:16" ht="30" customHeight="1" x14ac:dyDescent="0.3">
      <c r="J6" s="30" t="s">
        <v>48</v>
      </c>
      <c r="K6" s="47">
        <v>86400000</v>
      </c>
      <c r="L6" s="47">
        <v>5324000</v>
      </c>
      <c r="M6" s="47">
        <v>71595000</v>
      </c>
      <c r="N6" s="47">
        <v>3411020</v>
      </c>
      <c r="O6" s="47">
        <f>K6-M6</f>
        <v>14805000</v>
      </c>
      <c r="P6" s="47">
        <f>L6-N6</f>
        <v>1912980</v>
      </c>
    </row>
    <row r="7" spans="1:16" ht="30" customHeight="1" x14ac:dyDescent="0.3">
      <c r="J7" s="44"/>
      <c r="K7" s="27"/>
      <c r="L7" s="27"/>
      <c r="M7" s="27"/>
      <c r="N7" s="27"/>
      <c r="O7" s="43"/>
    </row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42">
        <v>91724000</v>
      </c>
      <c r="I17" s="35"/>
      <c r="J17" s="35"/>
      <c r="K17" s="35"/>
      <c r="L17" s="35"/>
      <c r="M17" s="35"/>
      <c r="N17" s="35">
        <f t="shared" si="0"/>
        <v>91724000</v>
      </c>
      <c r="O17" s="35">
        <v>1408480</v>
      </c>
      <c r="P17" s="36">
        <f t="shared" si="1"/>
        <v>98881460</v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>
        <v>50399900</v>
      </c>
      <c r="P18" s="36">
        <f t="shared" si="1"/>
        <v>48481560</v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>
        <v>24190000</v>
      </c>
      <c r="P19" s="36">
        <f t="shared" si="1"/>
        <v>24291560</v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8">
        <f>SUM(B10:B21)</f>
        <v>0</v>
      </c>
      <c r="C22" s="48">
        <f t="shared" ref="C22:M22" si="2">SUM(C10:C21)</f>
        <v>0</v>
      </c>
      <c r="D22" s="48">
        <f t="shared" si="2"/>
        <v>42312050</v>
      </c>
      <c r="E22" s="48">
        <f t="shared" si="2"/>
        <v>10309000</v>
      </c>
      <c r="F22" s="48">
        <f t="shared" si="2"/>
        <v>20484210</v>
      </c>
      <c r="G22" s="48">
        <f t="shared" si="2"/>
        <v>1490110</v>
      </c>
      <c r="H22" s="48">
        <f t="shared" si="2"/>
        <v>93390000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>SUM(N10:N21)</f>
        <v>167985370</v>
      </c>
      <c r="O22" s="47">
        <f>SUM(O10:O21)</f>
        <v>143693810</v>
      </c>
      <c r="P22" s="47"/>
    </row>
  </sheetData>
  <mergeCells count="9">
    <mergeCell ref="M4:M5"/>
    <mergeCell ref="N4:N5"/>
    <mergeCell ref="O4:O5"/>
    <mergeCell ref="P4:P5"/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K7" sqref="K7:L7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55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  <c r="J2" s="45"/>
      <c r="K2" s="46" t="s">
        <v>3</v>
      </c>
      <c r="L2" s="46"/>
      <c r="M2" s="46" t="s">
        <v>4</v>
      </c>
      <c r="N2" s="46"/>
      <c r="O2" s="46" t="s">
        <v>51</v>
      </c>
      <c r="P2" s="46"/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J3" s="45"/>
      <c r="K3" s="30" t="s">
        <v>8</v>
      </c>
      <c r="L3" s="30" t="s">
        <v>9</v>
      </c>
      <c r="M3" s="30" t="s">
        <v>8</v>
      </c>
      <c r="N3" s="30" t="s">
        <v>9</v>
      </c>
      <c r="O3" s="30" t="s">
        <v>8</v>
      </c>
      <c r="P3" s="30" t="s">
        <v>9</v>
      </c>
    </row>
    <row r="4" spans="1:16" ht="30" customHeight="1" thickTop="1" x14ac:dyDescent="0.3">
      <c r="A4" s="17" t="s">
        <v>2</v>
      </c>
      <c r="B4" s="21">
        <v>2594160</v>
      </c>
      <c r="C4" s="5"/>
      <c r="D4" s="22">
        <f>SUM(B4:C4)</f>
        <v>2594160</v>
      </c>
      <c r="E4" s="11"/>
      <c r="F4" s="2">
        <v>1562980</v>
      </c>
      <c r="G4" s="12">
        <f>SUM(E4:F4)</f>
        <v>1562980</v>
      </c>
      <c r="H4" s="57">
        <f>D5-G5</f>
        <v>25322740</v>
      </c>
      <c r="J4" s="30" t="s">
        <v>47</v>
      </c>
      <c r="K4" s="47">
        <v>63817340</v>
      </c>
      <c r="L4" s="47">
        <v>3063190</v>
      </c>
      <c r="M4" s="60">
        <v>65415000</v>
      </c>
      <c r="N4" s="60">
        <v>3272790</v>
      </c>
      <c r="O4" s="61">
        <f>K4+K5-M4</f>
        <v>9807110</v>
      </c>
      <c r="P4" s="61">
        <f>L4+L5-N4</f>
        <v>360630</v>
      </c>
    </row>
    <row r="5" spans="1:16" ht="30" customHeight="1" thickBot="1" x14ac:dyDescent="0.35">
      <c r="A5" s="18" t="s">
        <v>1</v>
      </c>
      <c r="B5" s="23">
        <f>B4+'12월'!B5</f>
        <v>66880530</v>
      </c>
      <c r="C5" s="6">
        <f>C4+'12월'!C5</f>
        <v>103699000</v>
      </c>
      <c r="D5" s="24">
        <f>SUM(B5:C5)</f>
        <v>170579530</v>
      </c>
      <c r="E5" s="13">
        <f>E4+'12월'!E5</f>
        <v>137010000</v>
      </c>
      <c r="F5" s="3">
        <f>F4+'12월'!F5</f>
        <v>8246790</v>
      </c>
      <c r="G5" s="14">
        <f>SUM(E5:F5)</f>
        <v>145256790</v>
      </c>
      <c r="H5" s="58"/>
      <c r="J5" s="30" t="s">
        <v>52</v>
      </c>
      <c r="K5" s="47">
        <v>11404770</v>
      </c>
      <c r="L5" s="47">
        <v>570230</v>
      </c>
      <c r="M5" s="60"/>
      <c r="N5" s="60"/>
      <c r="O5" s="61"/>
      <c r="P5" s="61"/>
    </row>
    <row r="6" spans="1:16" ht="30" customHeight="1" x14ac:dyDescent="0.3">
      <c r="J6" s="30" t="s">
        <v>48</v>
      </c>
      <c r="K6" s="47">
        <v>86400000</v>
      </c>
      <c r="L6" s="47">
        <v>5324000</v>
      </c>
      <c r="M6" s="47">
        <v>71595000</v>
      </c>
      <c r="N6" s="47">
        <v>4974000</v>
      </c>
      <c r="O6" s="47">
        <f>K6-M6</f>
        <v>14805000</v>
      </c>
      <c r="P6" s="47">
        <f>L6-N6</f>
        <v>350000</v>
      </c>
    </row>
    <row r="7" spans="1:16" ht="30" customHeight="1" x14ac:dyDescent="0.3">
      <c r="J7" s="44"/>
      <c r="K7" s="27"/>
      <c r="L7" s="27"/>
      <c r="M7" s="27"/>
      <c r="N7" s="27"/>
      <c r="O7" s="43"/>
    </row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>
        <v>7489520</v>
      </c>
      <c r="M9" s="29"/>
      <c r="N9" s="29">
        <f>SUM(B9:M9)</f>
        <v>71775890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42">
        <v>91724000</v>
      </c>
      <c r="I17" s="35"/>
      <c r="J17" s="35"/>
      <c r="K17" s="35"/>
      <c r="L17" s="35"/>
      <c r="M17" s="35"/>
      <c r="N17" s="35">
        <f t="shared" si="0"/>
        <v>91724000</v>
      </c>
      <c r="O17" s="35">
        <v>1408480</v>
      </c>
      <c r="P17" s="36">
        <f t="shared" si="1"/>
        <v>98881460</v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>
        <v>50399900</v>
      </c>
      <c r="P18" s="36">
        <f t="shared" si="1"/>
        <v>48481560</v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>
        <v>24190000</v>
      </c>
      <c r="P19" s="36">
        <f t="shared" si="1"/>
        <v>24291560</v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>
        <v>2594160</v>
      </c>
      <c r="M20" s="35"/>
      <c r="N20" s="35">
        <f t="shared" si="0"/>
        <v>2594160</v>
      </c>
      <c r="O20" s="35">
        <v>1562980</v>
      </c>
      <c r="P20" s="36">
        <f t="shared" si="1"/>
        <v>25322740</v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8">
        <f>SUM(B10:B21)</f>
        <v>0</v>
      </c>
      <c r="C22" s="48">
        <f t="shared" ref="C22:M22" si="2">SUM(C10:C21)</f>
        <v>0</v>
      </c>
      <c r="D22" s="48">
        <f t="shared" si="2"/>
        <v>42312050</v>
      </c>
      <c r="E22" s="48">
        <f t="shared" si="2"/>
        <v>10309000</v>
      </c>
      <c r="F22" s="48">
        <f t="shared" si="2"/>
        <v>20484210</v>
      </c>
      <c r="G22" s="48">
        <f t="shared" si="2"/>
        <v>1490110</v>
      </c>
      <c r="H22" s="48">
        <f t="shared" si="2"/>
        <v>93390000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2594160</v>
      </c>
      <c r="M22" s="47">
        <f t="shared" si="2"/>
        <v>0</v>
      </c>
      <c r="N22" s="47">
        <f>SUM(N10:N21)</f>
        <v>170579530</v>
      </c>
      <c r="O22" s="47">
        <f>SUM(O10:O21)</f>
        <v>145256790</v>
      </c>
      <c r="P22" s="47"/>
    </row>
  </sheetData>
  <mergeCells count="9">
    <mergeCell ref="O4:O5"/>
    <mergeCell ref="P4:P5"/>
    <mergeCell ref="A8:A9"/>
    <mergeCell ref="B2:D2"/>
    <mergeCell ref="E2:G2"/>
    <mergeCell ref="H2:H3"/>
    <mergeCell ref="H4:H5"/>
    <mergeCell ref="M4:M5"/>
    <mergeCell ref="N4:N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I20" sqref="I20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54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  <c r="J2" s="45"/>
      <c r="K2" s="46" t="s">
        <v>3</v>
      </c>
      <c r="L2" s="46"/>
      <c r="M2" s="46" t="s">
        <v>4</v>
      </c>
      <c r="N2" s="46"/>
      <c r="O2" s="46" t="s">
        <v>51</v>
      </c>
      <c r="P2" s="46"/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J3" s="45"/>
      <c r="K3" s="30" t="s">
        <v>8</v>
      </c>
      <c r="L3" s="30" t="s">
        <v>9</v>
      </c>
      <c r="M3" s="30" t="s">
        <v>8</v>
      </c>
      <c r="N3" s="30" t="s">
        <v>9</v>
      </c>
      <c r="O3" s="30" t="s">
        <v>8</v>
      </c>
      <c r="P3" s="30" t="s">
        <v>9</v>
      </c>
    </row>
    <row r="4" spans="1:16" ht="30" customHeight="1" thickTop="1" x14ac:dyDescent="0.3">
      <c r="A4" s="17" t="s">
        <v>2</v>
      </c>
      <c r="B4" s="21">
        <v>4895360</v>
      </c>
      <c r="C4" s="5">
        <v>-6826540</v>
      </c>
      <c r="D4" s="22">
        <f>SUM(B4:C4)</f>
        <v>-1931180</v>
      </c>
      <c r="E4" s="11">
        <v>23040120</v>
      </c>
      <c r="F4" s="2">
        <v>351440</v>
      </c>
      <c r="G4" s="12">
        <f>SUM(E4:F4)</f>
        <v>23391560</v>
      </c>
      <c r="H4" s="57">
        <f>D5-G5</f>
        <v>0</v>
      </c>
      <c r="J4" s="30" t="s">
        <v>47</v>
      </c>
      <c r="K4" s="47">
        <v>68711390</v>
      </c>
      <c r="L4" s="47">
        <v>3064500</v>
      </c>
      <c r="M4" s="60">
        <v>73650120</v>
      </c>
      <c r="N4" s="60">
        <v>3274230</v>
      </c>
      <c r="O4" s="60">
        <f>K4+K5-M4</f>
        <v>0</v>
      </c>
      <c r="P4" s="60">
        <f>L4+L5-N4</f>
        <v>0</v>
      </c>
    </row>
    <row r="5" spans="1:16" ht="30" customHeight="1" thickBot="1" x14ac:dyDescent="0.35">
      <c r="A5" s="18" t="s">
        <v>1</v>
      </c>
      <c r="B5" s="23">
        <f>B4+'1월'!B5</f>
        <v>71775890</v>
      </c>
      <c r="C5" s="6">
        <f>C4+'1월'!C5</f>
        <v>96872460</v>
      </c>
      <c r="D5" s="24">
        <f>SUM(B5:C5)</f>
        <v>168648350</v>
      </c>
      <c r="E5" s="13">
        <f>E4+'1월'!E5</f>
        <v>160050120</v>
      </c>
      <c r="F5" s="3">
        <f>F4+'1월'!F5</f>
        <v>8598230</v>
      </c>
      <c r="G5" s="14">
        <f>SUM(E5:F5)</f>
        <v>168648350</v>
      </c>
      <c r="H5" s="58"/>
      <c r="J5" s="30" t="s">
        <v>52</v>
      </c>
      <c r="K5" s="47">
        <v>4938730</v>
      </c>
      <c r="L5" s="47">
        <v>209730</v>
      </c>
      <c r="M5" s="60"/>
      <c r="N5" s="60"/>
      <c r="O5" s="60"/>
      <c r="P5" s="60"/>
    </row>
    <row r="6" spans="1:16" ht="30" customHeight="1" x14ac:dyDescent="0.3">
      <c r="J6" s="30" t="s">
        <v>48</v>
      </c>
      <c r="K6" s="47">
        <v>86400000</v>
      </c>
      <c r="L6" s="47">
        <v>5324000</v>
      </c>
      <c r="M6" s="47">
        <v>86400000</v>
      </c>
      <c r="N6" s="47">
        <v>5324000</v>
      </c>
      <c r="O6" s="47">
        <f>K6-M6</f>
        <v>0</v>
      </c>
      <c r="P6" s="47">
        <f>L6-N6</f>
        <v>0</v>
      </c>
    </row>
    <row r="7" spans="1:16" ht="30" customHeight="1" x14ac:dyDescent="0.3">
      <c r="J7" s="44"/>
      <c r="K7" s="27"/>
      <c r="L7" s="27"/>
      <c r="M7" s="27"/>
      <c r="N7" s="27"/>
      <c r="O7" s="43"/>
    </row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>
        <v>7489520</v>
      </c>
      <c r="M9" s="29"/>
      <c r="N9" s="29">
        <f>SUM(B9:M9)</f>
        <v>71775890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42">
        <v>91724000</v>
      </c>
      <c r="I17" s="35"/>
      <c r="J17" s="35"/>
      <c r="K17" s="35"/>
      <c r="L17" s="35"/>
      <c r="M17" s="35"/>
      <c r="N17" s="35">
        <f t="shared" si="0"/>
        <v>91724000</v>
      </c>
      <c r="O17" s="35">
        <v>1408480</v>
      </c>
      <c r="P17" s="36">
        <f t="shared" si="1"/>
        <v>98881460</v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>
        <v>50399900</v>
      </c>
      <c r="P18" s="36">
        <f t="shared" si="1"/>
        <v>48481560</v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>
        <v>24190000</v>
      </c>
      <c r="P19" s="36">
        <f t="shared" si="1"/>
        <v>24291560</v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>
        <v>2594160</v>
      </c>
      <c r="M20" s="35"/>
      <c r="N20" s="35">
        <f t="shared" si="0"/>
        <v>2594160</v>
      </c>
      <c r="O20" s="35">
        <v>1562980</v>
      </c>
      <c r="P20" s="36">
        <f t="shared" si="1"/>
        <v>25322740</v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>
        <v>4895360</v>
      </c>
      <c r="M21" s="38">
        <v>-6826540</v>
      </c>
      <c r="N21" s="38">
        <f t="shared" si="0"/>
        <v>-1931180</v>
      </c>
      <c r="O21" s="38">
        <v>23391560</v>
      </c>
      <c r="P21" s="39">
        <f t="shared" si="1"/>
        <v>0</v>
      </c>
    </row>
    <row r="22" spans="1:16" ht="22.5" customHeight="1" x14ac:dyDescent="0.3">
      <c r="A22" s="30" t="s">
        <v>43</v>
      </c>
      <c r="B22" s="48">
        <f>SUM(B10:B21)</f>
        <v>0</v>
      </c>
      <c r="C22" s="48">
        <f t="shared" ref="C22:M22" si="2">SUM(C10:C21)</f>
        <v>0</v>
      </c>
      <c r="D22" s="48">
        <f t="shared" si="2"/>
        <v>42312050</v>
      </c>
      <c r="E22" s="48">
        <f t="shared" si="2"/>
        <v>10309000</v>
      </c>
      <c r="F22" s="48">
        <f t="shared" si="2"/>
        <v>20484210</v>
      </c>
      <c r="G22" s="48">
        <f t="shared" si="2"/>
        <v>1490110</v>
      </c>
      <c r="H22" s="48">
        <f t="shared" si="2"/>
        <v>93390000</v>
      </c>
      <c r="I22" s="47">
        <f t="shared" si="2"/>
        <v>0</v>
      </c>
      <c r="J22" s="47">
        <f t="shared" si="2"/>
        <v>0</v>
      </c>
      <c r="K22" s="47">
        <f t="shared" si="2"/>
        <v>0</v>
      </c>
      <c r="L22" s="47">
        <f t="shared" si="2"/>
        <v>7489520</v>
      </c>
      <c r="M22" s="47">
        <f t="shared" si="2"/>
        <v>-6826540</v>
      </c>
      <c r="N22" s="47">
        <f>SUM(N10:N21)</f>
        <v>168648350</v>
      </c>
      <c r="O22" s="47">
        <f>SUM(O10:O21)</f>
        <v>168648350</v>
      </c>
      <c r="P22" s="47"/>
    </row>
  </sheetData>
  <mergeCells count="9">
    <mergeCell ref="O4:O5"/>
    <mergeCell ref="P4:P5"/>
    <mergeCell ref="A8:A9"/>
    <mergeCell ref="B2:D2"/>
    <mergeCell ref="E2:G2"/>
    <mergeCell ref="H2:H3"/>
    <mergeCell ref="H4:H5"/>
    <mergeCell ref="M4:M5"/>
    <mergeCell ref="N4:N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16" sqref="C16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11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/>
      <c r="C4" s="5"/>
      <c r="D4" s="22">
        <f>SUM(B4:C4)</f>
        <v>0</v>
      </c>
      <c r="E4" s="11"/>
      <c r="F4" s="2"/>
      <c r="G4" s="22">
        <f>SUM(E4:F4)</f>
        <v>0</v>
      </c>
      <c r="H4" s="57">
        <f>D5-G5</f>
        <v>0</v>
      </c>
    </row>
    <row r="5" spans="1:16" ht="30" customHeight="1" thickBot="1" x14ac:dyDescent="0.35">
      <c r="A5" s="18" t="s">
        <v>1</v>
      </c>
      <c r="B5" s="23">
        <f>B4+'3월'!B5</f>
        <v>0</v>
      </c>
      <c r="C5" s="6">
        <f>C4+'3월'!C5</f>
        <v>0</v>
      </c>
      <c r="D5" s="25">
        <f>SUM(B5:C5)</f>
        <v>0</v>
      </c>
      <c r="E5" s="13">
        <f>E4+'3월'!E5</f>
        <v>0</v>
      </c>
      <c r="F5" s="3">
        <f>F4+'3월'!F5</f>
        <v>0</v>
      </c>
      <c r="G5" s="26">
        <f>SUM(E5:F5)</f>
        <v>0</v>
      </c>
      <c r="H5" s="58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>
        <f>SUM(B9:M9)</f>
        <v>42312050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0</v>
      </c>
      <c r="O12" s="35"/>
      <c r="P12" s="36" t="str">
        <f t="shared" ref="P12:P21" si="1">IF(O12="","",SUM(P11,N12)-O12)</f>
        <v/>
      </c>
    </row>
    <row r="13" spans="1:16" ht="22.5" customHeight="1" x14ac:dyDescent="0.3">
      <c r="A13" s="30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>
        <f t="shared" si="0"/>
        <v>0</v>
      </c>
      <c r="O13" s="35"/>
      <c r="P13" s="36" t="str">
        <f t="shared" si="1"/>
        <v/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f t="shared" si="0"/>
        <v>0</v>
      </c>
      <c r="O14" s="35"/>
      <c r="P14" s="36" t="str">
        <f t="shared" si="1"/>
        <v/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 t="shared" si="0"/>
        <v>0</v>
      </c>
      <c r="O15" s="35"/>
      <c r="P15" s="36" t="str">
        <f t="shared" si="1"/>
        <v/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0</v>
      </c>
      <c r="O22" s="41">
        <f>SUM(O10:O21)</f>
        <v>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J6" sqref="J6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12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>
        <v>38923800</v>
      </c>
      <c r="C4" s="5"/>
      <c r="D4" s="22">
        <f>SUM(B4:C4)</f>
        <v>38923800</v>
      </c>
      <c r="E4" s="11"/>
      <c r="F4" s="2">
        <v>1984910</v>
      </c>
      <c r="G4" s="12">
        <f>SUM(E4:F4)</f>
        <v>1984910</v>
      </c>
      <c r="H4" s="57">
        <f>D5-G5</f>
        <v>36938890</v>
      </c>
    </row>
    <row r="5" spans="1:16" ht="30" customHeight="1" thickBot="1" x14ac:dyDescent="0.35">
      <c r="A5" s="18" t="s">
        <v>1</v>
      </c>
      <c r="B5" s="23">
        <f>B4+'4월'!B5</f>
        <v>38923800</v>
      </c>
      <c r="C5" s="6">
        <f>C4+'4월'!C5</f>
        <v>0</v>
      </c>
      <c r="D5" s="24">
        <f>SUM(B5:C5)</f>
        <v>38923800</v>
      </c>
      <c r="E5" s="13">
        <f>E4+'4월'!E5</f>
        <v>0</v>
      </c>
      <c r="F5" s="3">
        <f>F4+'4월'!F5</f>
        <v>1984910</v>
      </c>
      <c r="G5" s="14">
        <f>SUM(E5:F5)</f>
        <v>1984910</v>
      </c>
      <c r="H5" s="58"/>
      <c r="M5" s="27"/>
      <c r="N5" s="27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>
        <f>SUM(B9:M9)</f>
        <v>42312050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>
        <f t="shared" si="0"/>
        <v>0</v>
      </c>
      <c r="O13" s="35"/>
      <c r="P13" s="36" t="str">
        <f t="shared" si="1"/>
        <v/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f t="shared" si="0"/>
        <v>0</v>
      </c>
      <c r="O14" s="35"/>
      <c r="P14" s="36" t="str">
        <f t="shared" si="1"/>
        <v/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 t="shared" si="0"/>
        <v>0</v>
      </c>
      <c r="O15" s="35"/>
      <c r="P15" s="36" t="str">
        <f t="shared" si="1"/>
        <v/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38923800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38923800</v>
      </c>
      <c r="O22" s="41">
        <f>SUM(O10:O21)</f>
        <v>1984910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M3" sqref="M3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13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>
        <v>3388250</v>
      </c>
      <c r="C4" s="5">
        <v>10309000</v>
      </c>
      <c r="D4" s="22">
        <f>SUM(B4:C4)</f>
        <v>13697250</v>
      </c>
      <c r="E4" s="11">
        <v>43050000</v>
      </c>
      <c r="F4" s="2">
        <v>295520</v>
      </c>
      <c r="G4" s="12">
        <f>SUM(E4:F4)</f>
        <v>43345520</v>
      </c>
      <c r="H4" s="57">
        <f>D5-G5</f>
        <v>7290620</v>
      </c>
    </row>
    <row r="5" spans="1:16" ht="30" customHeight="1" thickBot="1" x14ac:dyDescent="0.35">
      <c r="A5" s="18" t="s">
        <v>1</v>
      </c>
      <c r="B5" s="23">
        <f>B4+'5월'!B5</f>
        <v>42312050</v>
      </c>
      <c r="C5" s="6">
        <f>C4+'5월'!C5</f>
        <v>10309000</v>
      </c>
      <c r="D5" s="24">
        <f>SUM(B5:C5)</f>
        <v>52621050</v>
      </c>
      <c r="E5" s="13">
        <f>E4+'5월'!E5</f>
        <v>43050000</v>
      </c>
      <c r="F5" s="3">
        <f>F4+'5월'!F5</f>
        <v>2280430</v>
      </c>
      <c r="G5" s="14">
        <f>SUM(E5:F5)</f>
        <v>45330430</v>
      </c>
      <c r="H5" s="58"/>
      <c r="M5" s="27"/>
      <c r="N5" s="27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f t="shared" si="0"/>
        <v>0</v>
      </c>
      <c r="O14" s="35"/>
      <c r="P14" s="36" t="str">
        <f t="shared" si="1"/>
        <v/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 t="shared" si="0"/>
        <v>0</v>
      </c>
      <c r="O15" s="35"/>
      <c r="P15" s="36" t="str">
        <f t="shared" si="1"/>
        <v/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52621050</v>
      </c>
      <c r="O22" s="41">
        <f>SUM(O10:O21)</f>
        <v>45330430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K4" sqref="K4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14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>
        <v>20484210</v>
      </c>
      <c r="C4" s="5"/>
      <c r="D4" s="22">
        <f>SUM(B4:C4)</f>
        <v>20484210</v>
      </c>
      <c r="E4" s="11"/>
      <c r="F4" s="2"/>
      <c r="G4" s="12">
        <f>SUM(E4:F4)</f>
        <v>0</v>
      </c>
      <c r="H4" s="57">
        <f>D5-G5</f>
        <v>27774830</v>
      </c>
    </row>
    <row r="5" spans="1:16" ht="30" customHeight="1" thickBot="1" x14ac:dyDescent="0.35">
      <c r="A5" s="18" t="s">
        <v>1</v>
      </c>
      <c r="B5" s="23">
        <f>B4+'6월'!B5</f>
        <v>62796260</v>
      </c>
      <c r="C5" s="6">
        <f>C4+'6월'!C5</f>
        <v>10309000</v>
      </c>
      <c r="D5" s="24">
        <f>SUM(B5:C5)</f>
        <v>73105260</v>
      </c>
      <c r="E5" s="13">
        <f>E4+'6월'!E5</f>
        <v>43050000</v>
      </c>
      <c r="F5" s="3">
        <f>F4+'6월'!F5</f>
        <v>2280430</v>
      </c>
      <c r="G5" s="14">
        <f>SUM(E5:F5)</f>
        <v>45330430</v>
      </c>
      <c r="H5" s="58"/>
      <c r="M5" s="27"/>
      <c r="N5" s="27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f t="shared" si="0"/>
        <v>0</v>
      </c>
      <c r="O15" s="35"/>
      <c r="P15" s="36" t="str">
        <f t="shared" si="1"/>
        <v/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20484210</v>
      </c>
      <c r="G22" s="40">
        <f t="shared" si="2"/>
        <v>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73105260</v>
      </c>
      <c r="O22" s="41">
        <f>SUM(O10:O21)</f>
        <v>45330430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J4" sqref="J4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15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</row>
    <row r="4" spans="1:16" ht="30" customHeight="1" thickTop="1" x14ac:dyDescent="0.3">
      <c r="A4" s="17" t="s">
        <v>2</v>
      </c>
      <c r="B4" s="21">
        <v>1490110</v>
      </c>
      <c r="C4" s="5"/>
      <c r="D4" s="22">
        <f>SUM(B4:C4)</f>
        <v>1490110</v>
      </c>
      <c r="E4" s="11">
        <v>22365000</v>
      </c>
      <c r="F4" s="2"/>
      <c r="G4" s="12">
        <f>SUM(E4:F4)</f>
        <v>22365000</v>
      </c>
      <c r="H4" s="57">
        <f>D5-G5</f>
        <v>6899940</v>
      </c>
    </row>
    <row r="5" spans="1:16" ht="30" customHeight="1" thickBot="1" x14ac:dyDescent="0.35">
      <c r="A5" s="18" t="s">
        <v>1</v>
      </c>
      <c r="B5" s="23">
        <f>B4+'7월'!B5</f>
        <v>64286370</v>
      </c>
      <c r="C5" s="6">
        <f>C4+'7월'!C5</f>
        <v>10309000</v>
      </c>
      <c r="D5" s="24">
        <f>SUM(B5:C5)</f>
        <v>74595370</v>
      </c>
      <c r="E5" s="13">
        <f>E4+'7월'!E5</f>
        <v>65415000</v>
      </c>
      <c r="F5" s="3">
        <f>F4+'7월'!F5</f>
        <v>2280430</v>
      </c>
      <c r="G5" s="14">
        <f>SUM(E5:F5)</f>
        <v>67695430</v>
      </c>
      <c r="H5" s="58"/>
      <c r="M5" s="27"/>
      <c r="N5" s="27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f t="shared" si="0"/>
        <v>0</v>
      </c>
      <c r="O16" s="35"/>
      <c r="P16" s="36" t="str">
        <f t="shared" si="1"/>
        <v/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20484210</v>
      </c>
      <c r="G22" s="40">
        <f t="shared" si="2"/>
        <v>1490110</v>
      </c>
      <c r="H22" s="40">
        <f t="shared" si="2"/>
        <v>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74595370</v>
      </c>
      <c r="O22" s="41">
        <f>SUM(O10:O21)</f>
        <v>67695430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L4" sqref="L4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16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M3" s="27"/>
      <c r="N3" s="27"/>
    </row>
    <row r="4" spans="1:16" ht="30" customHeight="1" thickTop="1" x14ac:dyDescent="0.3">
      <c r="A4" s="17" t="s">
        <v>2</v>
      </c>
      <c r="B4" s="21"/>
      <c r="C4" s="5">
        <v>1666000</v>
      </c>
      <c r="D4" s="22">
        <f>SUM(B4:C4)</f>
        <v>1666000</v>
      </c>
      <c r="E4" s="11"/>
      <c r="F4" s="2"/>
      <c r="G4" s="12">
        <f>SUM(E4:F4)</f>
        <v>0</v>
      </c>
      <c r="H4" s="57">
        <f>D5-G5</f>
        <v>8565940</v>
      </c>
      <c r="M4" s="27"/>
      <c r="N4" s="27"/>
    </row>
    <row r="5" spans="1:16" ht="30" customHeight="1" thickBot="1" x14ac:dyDescent="0.35">
      <c r="A5" s="18" t="s">
        <v>1</v>
      </c>
      <c r="B5" s="23">
        <f>B4+'8월'!B5</f>
        <v>64286370</v>
      </c>
      <c r="C5" s="6">
        <f>C4+'8월'!C5</f>
        <v>11975000</v>
      </c>
      <c r="D5" s="24">
        <f>SUM(B5:C5)</f>
        <v>76261370</v>
      </c>
      <c r="E5" s="13">
        <f>E4+'8월'!E5</f>
        <v>65415000</v>
      </c>
      <c r="F5" s="3">
        <f>F4+'8월'!F5</f>
        <v>2280430</v>
      </c>
      <c r="G5" s="14">
        <f>SUM(E5:F5)</f>
        <v>67695430</v>
      </c>
      <c r="H5" s="58"/>
      <c r="M5" s="27"/>
      <c r="N5" s="27"/>
    </row>
    <row r="6" spans="1:16" ht="30" customHeight="1" x14ac:dyDescent="0.3"/>
    <row r="7" spans="1:16" ht="30" customHeight="1" x14ac:dyDescent="0.3"/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f t="shared" si="0"/>
        <v>0</v>
      </c>
      <c r="O17" s="35"/>
      <c r="P17" s="36" t="str">
        <f t="shared" si="1"/>
        <v/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20484210</v>
      </c>
      <c r="G22" s="40">
        <f t="shared" si="2"/>
        <v>1490110</v>
      </c>
      <c r="H22" s="40">
        <f t="shared" si="2"/>
        <v>1666000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76261370</v>
      </c>
      <c r="O22" s="41">
        <f>SUM(O10:O21)</f>
        <v>67695430</v>
      </c>
      <c r="P22" s="41"/>
    </row>
  </sheetData>
  <mergeCells count="5"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I6" sqref="I6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17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  <c r="J2" s="45"/>
      <c r="K2" s="46" t="s">
        <v>50</v>
      </c>
      <c r="L2" s="46"/>
      <c r="M2" s="46" t="s">
        <v>4</v>
      </c>
      <c r="N2" s="46"/>
      <c r="O2" s="46" t="s">
        <v>51</v>
      </c>
      <c r="P2" s="46"/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J3" s="45"/>
      <c r="K3" s="30" t="s">
        <v>45</v>
      </c>
      <c r="L3" s="30" t="s">
        <v>46</v>
      </c>
      <c r="M3" s="30" t="s">
        <v>45</v>
      </c>
      <c r="N3" s="30" t="s">
        <v>46</v>
      </c>
      <c r="O3" s="30" t="s">
        <v>45</v>
      </c>
      <c r="P3" s="30" t="s">
        <v>46</v>
      </c>
    </row>
    <row r="4" spans="1:16" ht="30" customHeight="1" thickTop="1" x14ac:dyDescent="0.3">
      <c r="A4" s="17" t="s">
        <v>2</v>
      </c>
      <c r="B4" s="21"/>
      <c r="C4" s="5">
        <v>91724000</v>
      </c>
      <c r="D4" s="22">
        <f>SUM(B4:C4)</f>
        <v>91724000</v>
      </c>
      <c r="E4" s="11"/>
      <c r="F4" s="2">
        <v>1408480</v>
      </c>
      <c r="G4" s="12">
        <f>SUM(E4:F4)</f>
        <v>1408480</v>
      </c>
      <c r="H4" s="57">
        <f>D5-G5</f>
        <v>98881460</v>
      </c>
      <c r="J4" s="30" t="s">
        <v>47</v>
      </c>
      <c r="K4" s="47">
        <v>61223180</v>
      </c>
      <c r="L4" s="47">
        <v>3063190</v>
      </c>
      <c r="M4" s="60">
        <v>65415000</v>
      </c>
      <c r="N4" s="60">
        <v>3688910</v>
      </c>
      <c r="O4" s="61">
        <f>K4+K5-M4</f>
        <v>7212950</v>
      </c>
      <c r="P4" s="61">
        <f>L4+L5-N4</f>
        <v>-55490</v>
      </c>
    </row>
    <row r="5" spans="1:16" ht="30" customHeight="1" thickBot="1" x14ac:dyDescent="0.35">
      <c r="A5" s="18" t="s">
        <v>1</v>
      </c>
      <c r="B5" s="23">
        <f>B4+'9월'!B5</f>
        <v>64286370</v>
      </c>
      <c r="C5" s="6">
        <f>C4+'9월'!C5</f>
        <v>103699000</v>
      </c>
      <c r="D5" s="24">
        <f>SUM(B5:C5)</f>
        <v>167985370</v>
      </c>
      <c r="E5" s="13">
        <f>E4+'9월'!E5</f>
        <v>65415000</v>
      </c>
      <c r="F5" s="3">
        <f>F4+'9월'!F5</f>
        <v>3688910</v>
      </c>
      <c r="G5" s="14">
        <f>SUM(E5:F5)</f>
        <v>69103910</v>
      </c>
      <c r="H5" s="58"/>
      <c r="J5" s="30" t="s">
        <v>52</v>
      </c>
      <c r="K5" s="47">
        <v>11404770</v>
      </c>
      <c r="L5" s="47">
        <v>570230</v>
      </c>
      <c r="M5" s="60"/>
      <c r="N5" s="60"/>
      <c r="O5" s="61"/>
      <c r="P5" s="61"/>
    </row>
    <row r="6" spans="1:16" ht="30" customHeight="1" x14ac:dyDescent="0.3">
      <c r="J6" s="30" t="s">
        <v>48</v>
      </c>
      <c r="K6" s="47">
        <v>86400000</v>
      </c>
      <c r="L6" s="47">
        <v>5324000</v>
      </c>
      <c r="M6" s="47"/>
      <c r="N6" s="47"/>
      <c r="O6" s="47">
        <f>K6-M6</f>
        <v>86400000</v>
      </c>
      <c r="P6" s="47">
        <f>L6-N6</f>
        <v>5324000</v>
      </c>
    </row>
    <row r="7" spans="1:16" ht="30" customHeight="1" x14ac:dyDescent="0.3">
      <c r="J7" s="44"/>
      <c r="K7" s="27"/>
      <c r="L7" s="27"/>
      <c r="M7" s="27"/>
      <c r="N7" s="27"/>
      <c r="O7" s="43"/>
    </row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42">
        <v>91724000</v>
      </c>
      <c r="I17" s="35"/>
      <c r="J17" s="35"/>
      <c r="K17" s="35"/>
      <c r="L17" s="35"/>
      <c r="M17" s="35"/>
      <c r="N17" s="35">
        <f t="shared" si="0"/>
        <v>91724000</v>
      </c>
      <c r="O17" s="35">
        <v>1408480</v>
      </c>
      <c r="P17" s="36">
        <f t="shared" si="1"/>
        <v>98881460</v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/>
      <c r="P18" s="36" t="str">
        <f t="shared" si="1"/>
        <v/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20484210</v>
      </c>
      <c r="G22" s="40">
        <f t="shared" si="2"/>
        <v>1490110</v>
      </c>
      <c r="H22" s="40">
        <f t="shared" si="2"/>
        <v>93390000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167985370</v>
      </c>
      <c r="O22" s="41">
        <f>SUM(O10:O21)</f>
        <v>69103910</v>
      </c>
      <c r="P22" s="41"/>
    </row>
  </sheetData>
  <mergeCells count="9">
    <mergeCell ref="M4:M5"/>
    <mergeCell ref="N4:N5"/>
    <mergeCell ref="O4:O5"/>
    <mergeCell ref="P4:P5"/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H11" sqref="H11"/>
    </sheetView>
  </sheetViews>
  <sheetFormatPr defaultRowHeight="16.5" x14ac:dyDescent="0.3"/>
  <cols>
    <col min="2" max="6" width="13.75" customWidth="1"/>
    <col min="7" max="7" width="13.75" style="4" customWidth="1"/>
    <col min="8" max="16" width="13.75" customWidth="1"/>
  </cols>
  <sheetData>
    <row r="1" spans="1:16" ht="45" customHeight="1" thickBot="1" x14ac:dyDescent="0.35">
      <c r="A1" s="1" t="s">
        <v>44</v>
      </c>
      <c r="B1" s="1"/>
      <c r="C1" s="1"/>
      <c r="D1" s="1"/>
      <c r="E1" s="1"/>
      <c r="F1" s="1"/>
      <c r="G1" s="1"/>
      <c r="H1" s="1"/>
    </row>
    <row r="2" spans="1:16" ht="30" customHeight="1" x14ac:dyDescent="0.3">
      <c r="A2" s="15"/>
      <c r="B2" s="49" t="s">
        <v>3</v>
      </c>
      <c r="C2" s="50"/>
      <c r="D2" s="51"/>
      <c r="E2" s="52" t="s">
        <v>4</v>
      </c>
      <c r="F2" s="53"/>
      <c r="G2" s="54"/>
      <c r="H2" s="55" t="s">
        <v>0</v>
      </c>
      <c r="J2" s="45"/>
      <c r="K2" s="46" t="s">
        <v>3</v>
      </c>
      <c r="L2" s="46"/>
      <c r="M2" s="46" t="s">
        <v>49</v>
      </c>
      <c r="N2" s="46"/>
      <c r="O2" s="46" t="s">
        <v>51</v>
      </c>
      <c r="P2" s="46"/>
    </row>
    <row r="3" spans="1:16" ht="30" customHeight="1" thickBot="1" x14ac:dyDescent="0.35">
      <c r="A3" s="16"/>
      <c r="B3" s="19" t="s">
        <v>6</v>
      </c>
      <c r="C3" s="7" t="s">
        <v>7</v>
      </c>
      <c r="D3" s="20" t="s">
        <v>5</v>
      </c>
      <c r="E3" s="10" t="s">
        <v>8</v>
      </c>
      <c r="F3" s="8" t="s">
        <v>9</v>
      </c>
      <c r="G3" s="9" t="s">
        <v>5</v>
      </c>
      <c r="H3" s="56"/>
      <c r="J3" s="45"/>
      <c r="K3" s="30" t="s">
        <v>8</v>
      </c>
      <c r="L3" s="30" t="s">
        <v>9</v>
      </c>
      <c r="M3" s="30" t="s">
        <v>8</v>
      </c>
      <c r="N3" s="30" t="s">
        <v>9</v>
      </c>
      <c r="O3" s="30" t="s">
        <v>8</v>
      </c>
      <c r="P3" s="30" t="s">
        <v>9</v>
      </c>
    </row>
    <row r="4" spans="1:16" ht="30" customHeight="1" thickTop="1" x14ac:dyDescent="0.3">
      <c r="A4" s="17" t="s">
        <v>2</v>
      </c>
      <c r="B4" s="21"/>
      <c r="C4" s="5"/>
      <c r="D4" s="22">
        <f>SUM(B4:C4)</f>
        <v>0</v>
      </c>
      <c r="E4" s="11">
        <v>48405000</v>
      </c>
      <c r="F4" s="2">
        <v>1994900</v>
      </c>
      <c r="G4" s="12">
        <f>SUM(E4:F4)</f>
        <v>50399900</v>
      </c>
      <c r="H4" s="57">
        <f>D5-G5</f>
        <v>48481560</v>
      </c>
      <c r="J4" s="30" t="s">
        <v>47</v>
      </c>
      <c r="K4" s="47">
        <v>61223180</v>
      </c>
      <c r="L4" s="47">
        <v>3063190</v>
      </c>
      <c r="M4" s="60">
        <v>65415000</v>
      </c>
      <c r="N4" s="60">
        <v>4772790</v>
      </c>
      <c r="O4" s="61">
        <f>K4+K5-M4</f>
        <v>7212950</v>
      </c>
      <c r="P4" s="61">
        <f>L4+L5-N4</f>
        <v>-1139370</v>
      </c>
    </row>
    <row r="5" spans="1:16" ht="30" customHeight="1" thickBot="1" x14ac:dyDescent="0.35">
      <c r="A5" s="18" t="s">
        <v>1</v>
      </c>
      <c r="B5" s="23">
        <f>B4+'9월'!B5</f>
        <v>64286370</v>
      </c>
      <c r="C5" s="6">
        <f>C4+'10월'!C5</f>
        <v>103699000</v>
      </c>
      <c r="D5" s="24">
        <f>SUM(B5:C5)</f>
        <v>167985370</v>
      </c>
      <c r="E5" s="13">
        <f>E4+'10월'!E5</f>
        <v>113820000</v>
      </c>
      <c r="F5" s="3">
        <f>F4+'10월'!F5</f>
        <v>5683810</v>
      </c>
      <c r="G5" s="14">
        <f>SUM(E5:F5)</f>
        <v>119503810</v>
      </c>
      <c r="H5" s="58"/>
      <c r="J5" s="30" t="s">
        <v>52</v>
      </c>
      <c r="K5" s="47">
        <v>11404770</v>
      </c>
      <c r="L5" s="47">
        <v>570230</v>
      </c>
      <c r="M5" s="60"/>
      <c r="N5" s="60"/>
      <c r="O5" s="61"/>
      <c r="P5" s="61"/>
    </row>
    <row r="6" spans="1:16" ht="30" customHeight="1" x14ac:dyDescent="0.3">
      <c r="J6" s="30" t="s">
        <v>48</v>
      </c>
      <c r="K6" s="47">
        <v>86400000</v>
      </c>
      <c r="L6" s="47">
        <v>5324000</v>
      </c>
      <c r="M6" s="47">
        <v>48405000</v>
      </c>
      <c r="N6" s="47">
        <v>911020</v>
      </c>
      <c r="O6" s="47">
        <f>K6-M6</f>
        <v>37995000</v>
      </c>
      <c r="P6" s="47">
        <f>L6-N6</f>
        <v>4412980</v>
      </c>
    </row>
    <row r="7" spans="1:16" ht="30" customHeight="1" x14ac:dyDescent="0.3">
      <c r="J7" s="44"/>
      <c r="K7" s="27"/>
      <c r="L7" s="27"/>
      <c r="M7" s="27"/>
      <c r="N7" s="27"/>
      <c r="O7" s="43"/>
    </row>
    <row r="8" spans="1:16" ht="22.5" customHeight="1" x14ac:dyDescent="0.3">
      <c r="A8" s="59" t="s">
        <v>18</v>
      </c>
      <c r="B8" s="28" t="s">
        <v>19</v>
      </c>
      <c r="C8" s="28" t="s">
        <v>20</v>
      </c>
      <c r="D8" s="28" t="s">
        <v>21</v>
      </c>
      <c r="E8" s="28" t="s">
        <v>22</v>
      </c>
      <c r="F8" s="28" t="s">
        <v>23</v>
      </c>
      <c r="G8" s="28" t="s">
        <v>24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2</v>
      </c>
      <c r="O8" s="28" t="s">
        <v>4</v>
      </c>
      <c r="P8" s="28" t="s">
        <v>0</v>
      </c>
    </row>
    <row r="9" spans="1:16" ht="22.5" customHeight="1" x14ac:dyDescent="0.3">
      <c r="A9" s="59"/>
      <c r="B9" s="29">
        <v>42312050</v>
      </c>
      <c r="C9" s="29"/>
      <c r="D9" s="29"/>
      <c r="E9" s="29">
        <v>21974320</v>
      </c>
      <c r="F9" s="29"/>
      <c r="G9" s="29"/>
      <c r="H9" s="29"/>
      <c r="I9" s="29"/>
      <c r="J9" s="29"/>
      <c r="K9" s="29"/>
      <c r="L9" s="29"/>
      <c r="M9" s="29"/>
      <c r="N9" s="29">
        <f>SUM(B9:M9)</f>
        <v>64286370</v>
      </c>
      <c r="O9" s="28"/>
      <c r="P9" s="28"/>
    </row>
    <row r="10" spans="1:16" ht="22.5" customHeight="1" x14ac:dyDescent="0.3">
      <c r="A10" s="30" t="s">
        <v>31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f>SUM(B10:M10)</f>
        <v>0</v>
      </c>
      <c r="O10" s="32"/>
      <c r="P10" s="33">
        <f>N10-O10</f>
        <v>0</v>
      </c>
    </row>
    <row r="11" spans="1:16" ht="22.5" customHeight="1" x14ac:dyDescent="0.3">
      <c r="A11" s="30" t="s">
        <v>32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f t="shared" ref="N11:N21" si="0">SUM(B11:M11)</f>
        <v>0</v>
      </c>
      <c r="O11" s="35"/>
      <c r="P11" s="36" t="str">
        <f>IF(O11="","",SUM(P10,N11)-O11)</f>
        <v/>
      </c>
    </row>
    <row r="12" spans="1:16" ht="22.5" customHeight="1" x14ac:dyDescent="0.3">
      <c r="A12" s="30" t="s">
        <v>33</v>
      </c>
      <c r="B12" s="34"/>
      <c r="C12" s="35"/>
      <c r="D12" s="35">
        <v>38923800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f t="shared" si="0"/>
        <v>38923800</v>
      </c>
      <c r="O12" s="35">
        <v>1984910</v>
      </c>
      <c r="P12" s="36">
        <f t="shared" ref="P12:P21" si="1">IF(O12="","",SUM(P11,N12)-O12)</f>
        <v>36938890</v>
      </c>
    </row>
    <row r="13" spans="1:16" ht="22.5" customHeight="1" x14ac:dyDescent="0.3">
      <c r="A13" s="30" t="s">
        <v>34</v>
      </c>
      <c r="B13" s="34"/>
      <c r="C13" s="35"/>
      <c r="D13" s="35">
        <v>3388250</v>
      </c>
      <c r="E13" s="42">
        <v>10309000</v>
      </c>
      <c r="F13" s="35"/>
      <c r="G13" s="35"/>
      <c r="H13" s="35"/>
      <c r="I13" s="35"/>
      <c r="J13" s="35"/>
      <c r="K13" s="35"/>
      <c r="L13" s="35"/>
      <c r="M13" s="35"/>
      <c r="N13" s="35">
        <f t="shared" si="0"/>
        <v>13697250</v>
      </c>
      <c r="O13" s="35">
        <v>43345520</v>
      </c>
      <c r="P13" s="36">
        <f t="shared" si="1"/>
        <v>7290620</v>
      </c>
    </row>
    <row r="14" spans="1:16" ht="22.5" customHeight="1" x14ac:dyDescent="0.3">
      <c r="A14" s="30" t="s">
        <v>35</v>
      </c>
      <c r="B14" s="34"/>
      <c r="C14" s="35"/>
      <c r="D14" s="35"/>
      <c r="E14" s="35"/>
      <c r="F14" s="35">
        <v>20484210</v>
      </c>
      <c r="G14" s="35"/>
      <c r="H14" s="35"/>
      <c r="I14" s="35"/>
      <c r="J14" s="35"/>
      <c r="K14" s="35"/>
      <c r="L14" s="35"/>
      <c r="M14" s="35"/>
      <c r="N14" s="35">
        <f t="shared" si="0"/>
        <v>20484210</v>
      </c>
      <c r="O14" s="35">
        <v>0</v>
      </c>
      <c r="P14" s="36">
        <f t="shared" si="1"/>
        <v>27774830</v>
      </c>
    </row>
    <row r="15" spans="1:16" ht="22.5" customHeight="1" x14ac:dyDescent="0.3">
      <c r="A15" s="30" t="s">
        <v>36</v>
      </c>
      <c r="B15" s="34"/>
      <c r="C15" s="35"/>
      <c r="D15" s="35"/>
      <c r="E15" s="35"/>
      <c r="F15" s="35"/>
      <c r="G15" s="35">
        <v>1490110</v>
      </c>
      <c r="H15" s="35"/>
      <c r="I15" s="35"/>
      <c r="J15" s="35"/>
      <c r="K15" s="35"/>
      <c r="L15" s="35"/>
      <c r="M15" s="35"/>
      <c r="N15" s="35">
        <f t="shared" si="0"/>
        <v>1490110</v>
      </c>
      <c r="O15" s="35">
        <v>22365000</v>
      </c>
      <c r="P15" s="36">
        <f t="shared" si="1"/>
        <v>6899940</v>
      </c>
    </row>
    <row r="16" spans="1:16" ht="22.5" customHeight="1" x14ac:dyDescent="0.3">
      <c r="A16" s="30" t="s">
        <v>37</v>
      </c>
      <c r="B16" s="34"/>
      <c r="C16" s="35"/>
      <c r="D16" s="35"/>
      <c r="E16" s="35"/>
      <c r="F16" s="35"/>
      <c r="G16" s="35"/>
      <c r="H16" s="42">
        <v>1666000</v>
      </c>
      <c r="I16" s="35"/>
      <c r="J16" s="35"/>
      <c r="K16" s="35"/>
      <c r="L16" s="35"/>
      <c r="M16" s="35"/>
      <c r="N16" s="35">
        <f t="shared" si="0"/>
        <v>1666000</v>
      </c>
      <c r="O16" s="35">
        <v>0</v>
      </c>
      <c r="P16" s="36">
        <f t="shared" si="1"/>
        <v>8565940</v>
      </c>
    </row>
    <row r="17" spans="1:16" ht="22.5" customHeight="1" x14ac:dyDescent="0.3">
      <c r="A17" s="30" t="s">
        <v>38</v>
      </c>
      <c r="B17" s="34"/>
      <c r="C17" s="35"/>
      <c r="D17" s="35"/>
      <c r="E17" s="35"/>
      <c r="F17" s="35"/>
      <c r="G17" s="35"/>
      <c r="H17" s="42">
        <v>91724000</v>
      </c>
      <c r="I17" s="35"/>
      <c r="J17" s="35"/>
      <c r="K17" s="35"/>
      <c r="L17" s="35"/>
      <c r="M17" s="35"/>
      <c r="N17" s="35">
        <f t="shared" si="0"/>
        <v>91724000</v>
      </c>
      <c r="O17" s="35">
        <v>1408480</v>
      </c>
      <c r="P17" s="36">
        <f t="shared" si="1"/>
        <v>98881460</v>
      </c>
    </row>
    <row r="18" spans="1:16" ht="22.5" customHeight="1" x14ac:dyDescent="0.3">
      <c r="A18" s="30" t="s">
        <v>39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f t="shared" si="0"/>
        <v>0</v>
      </c>
      <c r="O18" s="35">
        <v>50399900</v>
      </c>
      <c r="P18" s="36">
        <f t="shared" si="1"/>
        <v>48481560</v>
      </c>
    </row>
    <row r="19" spans="1:16" ht="22.5" customHeight="1" x14ac:dyDescent="0.3">
      <c r="A19" s="30" t="s">
        <v>40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f t="shared" si="0"/>
        <v>0</v>
      </c>
      <c r="O19" s="35"/>
      <c r="P19" s="36" t="str">
        <f t="shared" si="1"/>
        <v/>
      </c>
    </row>
    <row r="20" spans="1:16" ht="22.5" customHeight="1" x14ac:dyDescent="0.3">
      <c r="A20" s="30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>
        <f t="shared" si="0"/>
        <v>0</v>
      </c>
      <c r="O20" s="35"/>
      <c r="P20" s="36" t="str">
        <f t="shared" si="1"/>
        <v/>
      </c>
    </row>
    <row r="21" spans="1:16" ht="22.5" customHeight="1" x14ac:dyDescent="0.3">
      <c r="A21" s="30" t="s">
        <v>42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>
        <f t="shared" si="0"/>
        <v>0</v>
      </c>
      <c r="O21" s="38"/>
      <c r="P21" s="39" t="str">
        <f t="shared" si="1"/>
        <v/>
      </c>
    </row>
    <row r="22" spans="1:16" ht="22.5" customHeight="1" x14ac:dyDescent="0.3">
      <c r="A22" s="30" t="s">
        <v>43</v>
      </c>
      <c r="B22" s="40">
        <f>SUM(B10:B21)</f>
        <v>0</v>
      </c>
      <c r="C22" s="40">
        <f t="shared" ref="C22:M22" si="2">SUM(C10:C21)</f>
        <v>0</v>
      </c>
      <c r="D22" s="40">
        <f t="shared" si="2"/>
        <v>42312050</v>
      </c>
      <c r="E22" s="40">
        <f t="shared" si="2"/>
        <v>10309000</v>
      </c>
      <c r="F22" s="40">
        <f t="shared" si="2"/>
        <v>20484210</v>
      </c>
      <c r="G22" s="40">
        <f t="shared" si="2"/>
        <v>1490110</v>
      </c>
      <c r="H22" s="40">
        <f t="shared" si="2"/>
        <v>93390000</v>
      </c>
      <c r="I22" s="41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>SUM(N10:N21)</f>
        <v>167985370</v>
      </c>
      <c r="O22" s="41">
        <f>SUM(O10:O21)</f>
        <v>119503810</v>
      </c>
      <c r="P22" s="41"/>
    </row>
  </sheetData>
  <mergeCells count="9">
    <mergeCell ref="M4:M5"/>
    <mergeCell ref="N4:N5"/>
    <mergeCell ref="O4:O5"/>
    <mergeCell ref="P4:P5"/>
    <mergeCell ref="B2:D2"/>
    <mergeCell ref="E2:G2"/>
    <mergeCell ref="H2:H3"/>
    <mergeCell ref="H4:H5"/>
    <mergeCell ref="A8:A9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1월</vt:lpstr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2021-11-02T06:03:58Z</cp:lastPrinted>
  <dcterms:created xsi:type="dcterms:W3CDTF">2021-09-24T01:27:27Z</dcterms:created>
  <dcterms:modified xsi:type="dcterms:W3CDTF">2022-05-02T02:41:13Z</dcterms:modified>
</cp:coreProperties>
</file>