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600" yWindow="645" windowWidth="14160" windowHeight="8400" firstSheet="2" activeTab="3"/>
  </bookViews>
  <sheets>
    <sheet name="2016" sheetId="1" state="hidden" r:id="rId1"/>
    <sheet name="201806" sheetId="2" state="hidden" r:id="rId2"/>
    <sheet name="202005" sheetId="3" r:id="rId3"/>
    <sheet name="202006" sheetId="4" r:id="rId4"/>
  </sheets>
  <definedNames>
    <definedName name="_xlnm.Print_Area" localSheetId="0">'2016'!$A$1:$G$52</definedName>
    <definedName name="_xlnm.Print_Area" localSheetId="1">'201806'!$A$1:$F$54</definedName>
    <definedName name="_xlnm.Print_Area" localSheetId="2">'202005'!$A$1:$F$55</definedName>
    <definedName name="_xlnm.Print_Area" localSheetId="3">'202006'!$A$1:$F$55</definedName>
  </definedNames>
  <calcPr fullCalcOnLoad="1"/>
</workbook>
</file>

<file path=xl/comments1.xml><?xml version="1.0" encoding="utf-8"?>
<comments xmlns="http://schemas.openxmlformats.org/spreadsheetml/2006/main">
  <authors>
    <author>xpion</author>
  </authors>
  <commentList>
    <comment ref="G4" authorId="0">
      <text>
        <r>
          <rPr>
            <sz val="9"/>
            <rFont val="돋움"/>
            <family val="3"/>
          </rPr>
          <t>합계</t>
        </r>
        <r>
          <rPr>
            <sz val="9"/>
            <rFont val="Tahoma"/>
            <family val="2"/>
          </rPr>
          <t>:1,491,952,650</t>
        </r>
        <r>
          <rPr>
            <sz val="9"/>
            <rFont val="돋움"/>
            <family val="3"/>
          </rPr>
          <t>원
남고</t>
        </r>
        <r>
          <rPr>
            <sz val="9"/>
            <rFont val="Tahoma"/>
            <family val="2"/>
          </rPr>
          <t>:1,484,202,800</t>
        </r>
        <r>
          <rPr>
            <sz val="9"/>
            <rFont val="돋움"/>
            <family val="3"/>
          </rPr>
          <t>원
체육</t>
        </r>
        <r>
          <rPr>
            <sz val="9"/>
            <rFont val="Tahoma"/>
            <family val="2"/>
          </rPr>
          <t>:247,000</t>
        </r>
        <r>
          <rPr>
            <sz val="9"/>
            <rFont val="돋움"/>
            <family val="3"/>
          </rPr>
          <t>원</t>
        </r>
        <r>
          <rPr>
            <sz val="9"/>
            <rFont val="돋움"/>
            <family val="3"/>
          </rPr>
          <t xml:space="preserve">
수능</t>
        </r>
        <r>
          <rPr>
            <sz val="9"/>
            <rFont val="Tahoma"/>
            <family val="2"/>
          </rPr>
          <t>:609,000</t>
        </r>
        <r>
          <rPr>
            <sz val="9"/>
            <rFont val="돋움"/>
            <family val="3"/>
          </rPr>
          <t>원
학부모</t>
        </r>
        <r>
          <rPr>
            <sz val="9"/>
            <rFont val="Tahoma"/>
            <family val="2"/>
          </rPr>
          <t>:900,000</t>
        </r>
        <r>
          <rPr>
            <sz val="9"/>
            <rFont val="돋움"/>
            <family val="3"/>
          </rPr>
          <t>원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폐식용유</t>
        </r>
        <r>
          <rPr>
            <sz val="9"/>
            <rFont val="Tahoma"/>
            <family val="2"/>
          </rPr>
          <t>:1,490,000</t>
        </r>
        <r>
          <rPr>
            <sz val="9"/>
            <rFont val="돋움"/>
            <family val="3"/>
          </rPr>
          <t>원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매각대금</t>
        </r>
        <r>
          <rPr>
            <sz val="9"/>
            <rFont val="Tahoma"/>
            <family val="2"/>
          </rPr>
          <t>:1,317,000</t>
        </r>
        <r>
          <rPr>
            <sz val="9"/>
            <rFont val="돋움"/>
            <family val="3"/>
          </rPr>
          <t>원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송원여상공과금</t>
        </r>
        <r>
          <rPr>
            <sz val="9"/>
            <rFont val="Tahoma"/>
            <family val="2"/>
          </rPr>
          <t>:2,187,450</t>
        </r>
        <r>
          <rPr>
            <sz val="9"/>
            <rFont val="돋움"/>
            <family val="3"/>
          </rPr>
          <t>원
신입생</t>
        </r>
        <r>
          <rPr>
            <sz val="9"/>
            <rFont val="Tahoma"/>
            <family val="2"/>
          </rPr>
          <t>OT</t>
        </r>
        <r>
          <rPr>
            <sz val="9"/>
            <rFont val="돋움"/>
            <family val="3"/>
          </rPr>
          <t>중식비</t>
        </r>
        <r>
          <rPr>
            <sz val="9"/>
            <rFont val="Tahoma"/>
            <family val="2"/>
          </rPr>
          <t>:999,400</t>
        </r>
        <r>
          <rPr>
            <sz val="9"/>
            <rFont val="돋움"/>
            <family val="3"/>
          </rPr>
          <t>원</t>
        </r>
      </text>
    </comment>
    <comment ref="G15" authorId="0">
      <text>
        <r>
          <rPr>
            <sz val="9"/>
            <rFont val="돋움"/>
            <family val="3"/>
          </rPr>
          <t>조리사</t>
        </r>
        <r>
          <rPr>
            <sz val="9"/>
            <rFont val="Tahoma"/>
            <family val="2"/>
          </rPr>
          <t>(1</t>
        </r>
        <r>
          <rPr>
            <sz val="9"/>
            <rFont val="돋움"/>
            <family val="3"/>
          </rPr>
          <t>명</t>
        </r>
        <r>
          <rPr>
            <sz val="9"/>
            <rFont val="Tahoma"/>
            <family val="2"/>
          </rPr>
          <t>)+</t>
        </r>
        <r>
          <rPr>
            <sz val="9"/>
            <rFont val="돋움"/>
            <family val="3"/>
          </rPr>
          <t>조리원</t>
        </r>
        <r>
          <rPr>
            <sz val="9"/>
            <rFont val="Tahoma"/>
            <family val="2"/>
          </rPr>
          <t>(10</t>
        </r>
        <r>
          <rPr>
            <sz val="9"/>
            <rFont val="돋움"/>
            <family val="3"/>
          </rPr>
          <t>명</t>
        </r>
        <r>
          <rPr>
            <sz val="9"/>
            <rFont val="Tahoma"/>
            <family val="2"/>
          </rPr>
          <t>)=11</t>
        </r>
        <r>
          <rPr>
            <sz val="9"/>
            <rFont val="돋움"/>
            <family val="3"/>
          </rPr>
          <t>명
급식비</t>
        </r>
        <r>
          <rPr>
            <sz val="9"/>
            <rFont val="Tahoma"/>
            <family val="2"/>
          </rPr>
          <t>:80,000</t>
        </r>
        <r>
          <rPr>
            <sz val="9"/>
            <rFont val="돋움"/>
            <family val="3"/>
          </rPr>
          <t>원
교통보조비</t>
        </r>
        <r>
          <rPr>
            <sz val="9"/>
            <rFont val="Tahoma"/>
            <family val="2"/>
          </rPr>
          <t>:60,000</t>
        </r>
        <r>
          <rPr>
            <sz val="9"/>
            <rFont val="돋움"/>
            <family val="3"/>
          </rPr>
          <t>원
위험수당</t>
        </r>
        <r>
          <rPr>
            <sz val="9"/>
            <rFont val="Tahoma"/>
            <family val="2"/>
          </rPr>
          <t>:50,000</t>
        </r>
        <r>
          <rPr>
            <sz val="9"/>
            <rFont val="돋움"/>
            <family val="3"/>
          </rPr>
          <t xml:space="preserve">원
</t>
        </r>
        <r>
          <rPr>
            <b/>
            <u val="single"/>
            <sz val="9"/>
            <rFont val="돋움"/>
            <family val="3"/>
          </rPr>
          <t>방학미지급</t>
        </r>
      </text>
    </comment>
  </commentList>
</comments>
</file>

<file path=xl/comments2.xml><?xml version="1.0" encoding="utf-8"?>
<comments xmlns="http://schemas.openxmlformats.org/spreadsheetml/2006/main">
  <authors>
    <author>xpion</author>
  </authors>
  <commentList>
    <comment ref="F4" authorId="0">
      <text>
        <r>
          <rPr>
            <b/>
            <sz val="9"/>
            <rFont val="돋움"/>
            <family val="3"/>
          </rPr>
          <t>합계</t>
        </r>
        <r>
          <rPr>
            <b/>
            <sz val="9"/>
            <rFont val="Tahoma"/>
            <family val="2"/>
          </rPr>
          <t>:477,682,450</t>
        </r>
        <r>
          <rPr>
            <b/>
            <sz val="9"/>
            <rFont val="돋움"/>
            <family val="3"/>
          </rPr>
          <t>원</t>
        </r>
        <r>
          <rPr>
            <sz val="9"/>
            <rFont val="돋움"/>
            <family val="3"/>
          </rPr>
          <t xml:space="preserve">
남고학생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무상</t>
        </r>
        <r>
          <rPr>
            <sz val="9"/>
            <rFont val="Tahoma"/>
            <family val="2"/>
          </rPr>
          <t>:464,190,800</t>
        </r>
        <r>
          <rPr>
            <sz val="9"/>
            <rFont val="돋움"/>
            <family val="3"/>
          </rPr>
          <t>원
남고교원</t>
        </r>
        <r>
          <rPr>
            <sz val="9"/>
            <rFont val="Tahoma"/>
            <family val="2"/>
          </rPr>
          <t>:12,684,650</t>
        </r>
        <r>
          <rPr>
            <sz val="9"/>
            <rFont val="돋움"/>
            <family val="3"/>
          </rPr>
          <t>원
졸업생행사지원</t>
        </r>
        <r>
          <rPr>
            <sz val="9"/>
            <rFont val="Tahoma"/>
            <family val="2"/>
          </rPr>
          <t xml:space="preserve">: 
</t>
        </r>
        <r>
          <rPr>
            <sz val="9"/>
            <rFont val="돋움"/>
            <family val="3"/>
          </rPr>
          <t>체육</t>
        </r>
        <r>
          <rPr>
            <sz val="9"/>
            <rFont val="Tahoma"/>
            <family val="2"/>
          </rPr>
          <t>:231,000</t>
        </r>
        <r>
          <rPr>
            <sz val="9"/>
            <rFont val="돋움"/>
            <family val="3"/>
          </rPr>
          <t>원
수능</t>
        </r>
        <r>
          <rPr>
            <sz val="9"/>
            <rFont val="Tahoma"/>
            <family val="2"/>
          </rPr>
          <t>:</t>
        </r>
        <r>
          <rPr>
            <sz val="9"/>
            <rFont val="돋움"/>
            <family val="3"/>
          </rPr>
          <t xml:space="preserve">
학부모</t>
        </r>
        <r>
          <rPr>
            <sz val="9"/>
            <rFont val="Tahoma"/>
            <family val="2"/>
          </rPr>
          <t xml:space="preserve">:
</t>
        </r>
        <r>
          <rPr>
            <sz val="9"/>
            <rFont val="돋움"/>
            <family val="3"/>
          </rPr>
          <t>폐식용유</t>
        </r>
        <r>
          <rPr>
            <sz val="9"/>
            <rFont val="Tahoma"/>
            <family val="2"/>
          </rPr>
          <t>:576,000</t>
        </r>
        <r>
          <rPr>
            <sz val="9"/>
            <rFont val="돋움"/>
            <family val="3"/>
          </rPr>
          <t>원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매각대금</t>
        </r>
        <r>
          <rPr>
            <sz val="9"/>
            <rFont val="Tahoma"/>
            <family val="2"/>
          </rPr>
          <t>:</t>
        </r>
        <r>
          <rPr>
            <sz val="9"/>
            <rFont val="돋움"/>
            <family val="3"/>
          </rPr>
          <t>원</t>
        </r>
      </text>
    </comment>
    <comment ref="E27" authorId="0">
      <text>
        <r>
          <rPr>
            <sz val="9"/>
            <rFont val="Tahoma"/>
            <family val="2"/>
          </rPr>
          <t>2017</t>
        </r>
        <r>
          <rPr>
            <sz val="9"/>
            <rFont val="돋움"/>
            <family val="3"/>
          </rPr>
          <t>학년도분</t>
        </r>
        <r>
          <rPr>
            <sz val="9"/>
            <rFont val="Tahoma"/>
            <family val="2"/>
          </rPr>
          <t xml:space="preserve"> 2018</t>
        </r>
        <r>
          <rPr>
            <sz val="9"/>
            <rFont val="돋움"/>
            <family val="3"/>
          </rPr>
          <t xml:space="preserve">학년도
</t>
        </r>
        <r>
          <rPr>
            <sz val="9"/>
            <rFont val="Tahoma"/>
            <family val="2"/>
          </rPr>
          <t>3</t>
        </r>
        <r>
          <rPr>
            <sz val="9"/>
            <rFont val="돋움"/>
            <family val="3"/>
          </rPr>
          <t>월에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지급함</t>
        </r>
        <r>
          <rPr>
            <sz val="9"/>
            <rFont val="Tahoma"/>
            <family val="2"/>
          </rPr>
          <t>.(6,226,300</t>
        </r>
        <r>
          <rPr>
            <sz val="9"/>
            <rFont val="돋움"/>
            <family val="3"/>
          </rPr>
          <t>원</t>
        </r>
        <r>
          <rPr>
            <sz val="9"/>
            <rFont val="Tahoma"/>
            <family val="2"/>
          </rPr>
          <t>)</t>
        </r>
      </text>
    </comment>
  </commentList>
</comments>
</file>

<file path=xl/comments3.xml><?xml version="1.0" encoding="utf-8"?>
<comments xmlns="http://schemas.openxmlformats.org/spreadsheetml/2006/main">
  <authors>
    <author>xpion</author>
    <author>user</author>
  </authors>
  <commentList>
    <comment ref="F4" authorId="0">
      <text>
        <r>
          <rPr>
            <b/>
            <sz val="9"/>
            <rFont val="돋움"/>
            <family val="3"/>
          </rPr>
          <t>합계</t>
        </r>
        <r>
          <rPr>
            <b/>
            <sz val="9"/>
            <rFont val="Tahoma"/>
            <family val="2"/>
          </rPr>
          <t>:215,380,000</t>
        </r>
        <r>
          <rPr>
            <b/>
            <sz val="9"/>
            <rFont val="돋움"/>
            <family val="3"/>
          </rPr>
          <t>원</t>
        </r>
        <r>
          <rPr>
            <sz val="9"/>
            <rFont val="돋움"/>
            <family val="3"/>
          </rPr>
          <t xml:space="preserve">
남고학생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무상</t>
        </r>
        <r>
          <rPr>
            <sz val="9"/>
            <rFont val="Tahoma"/>
            <family val="2"/>
          </rPr>
          <t>:215,380,000</t>
        </r>
        <r>
          <rPr>
            <sz val="9"/>
            <rFont val="돋움"/>
            <family val="3"/>
          </rPr>
          <t>원
남고교원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원
졸업생행사지원</t>
        </r>
        <r>
          <rPr>
            <sz val="9"/>
            <rFont val="Tahoma"/>
            <family val="2"/>
          </rPr>
          <t xml:space="preserve">: 
</t>
        </r>
        <r>
          <rPr>
            <sz val="9"/>
            <rFont val="돋움"/>
            <family val="3"/>
          </rPr>
          <t>체육</t>
        </r>
        <r>
          <rPr>
            <sz val="9"/>
            <rFont val="Tahoma"/>
            <family val="2"/>
          </rPr>
          <t>:</t>
        </r>
        <r>
          <rPr>
            <sz val="9"/>
            <rFont val="돋움"/>
            <family val="3"/>
          </rPr>
          <t xml:space="preserve">
수능</t>
        </r>
        <r>
          <rPr>
            <sz val="9"/>
            <rFont val="Tahoma"/>
            <family val="2"/>
          </rPr>
          <t>:</t>
        </r>
        <r>
          <rPr>
            <sz val="9"/>
            <rFont val="돋움"/>
            <family val="3"/>
          </rPr>
          <t xml:space="preserve">
학부모</t>
        </r>
        <r>
          <rPr>
            <sz val="9"/>
            <rFont val="Tahoma"/>
            <family val="2"/>
          </rPr>
          <t xml:space="preserve">:
</t>
        </r>
        <r>
          <rPr>
            <sz val="9"/>
            <rFont val="돋움"/>
            <family val="3"/>
          </rPr>
          <t>폐식용유</t>
        </r>
        <r>
          <rPr>
            <sz val="9"/>
            <rFont val="Tahoma"/>
            <family val="2"/>
          </rPr>
          <t>:</t>
        </r>
        <r>
          <rPr>
            <sz val="9"/>
            <rFont val="돋움"/>
            <family val="3"/>
          </rPr>
          <t>원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목적사업비</t>
        </r>
      </text>
    </comment>
    <comment ref="E28" authorId="1">
      <text>
        <r>
          <rPr>
            <b/>
            <sz val="9"/>
            <rFont val="돋움"/>
            <family val="3"/>
          </rPr>
          <t>한혜정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외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돋움"/>
            <family val="3"/>
          </rPr>
          <t>명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퇴직자
연가보상비</t>
        </r>
        <r>
          <rPr>
            <b/>
            <sz val="9"/>
            <rFont val="Tahoma"/>
            <family val="2"/>
          </rPr>
          <t>: 5,478,510</t>
        </r>
        <r>
          <rPr>
            <b/>
            <sz val="9"/>
            <rFont val="돋움"/>
            <family val="3"/>
          </rPr>
          <t>원</t>
        </r>
      </text>
    </comment>
  </commentList>
</comments>
</file>

<file path=xl/comments4.xml><?xml version="1.0" encoding="utf-8"?>
<comments xmlns="http://schemas.openxmlformats.org/spreadsheetml/2006/main">
  <authors>
    <author>xpion</author>
    <author>user</author>
  </authors>
  <commentList>
    <comment ref="F4" authorId="0">
      <text>
        <r>
          <rPr>
            <b/>
            <sz val="9"/>
            <rFont val="돋움"/>
            <family val="3"/>
          </rPr>
          <t>합계</t>
        </r>
        <r>
          <rPr>
            <b/>
            <sz val="9"/>
            <rFont val="Tahoma"/>
            <family val="2"/>
          </rPr>
          <t>:220,243,000</t>
        </r>
        <r>
          <rPr>
            <b/>
            <sz val="9"/>
            <rFont val="돋움"/>
            <family val="3"/>
          </rPr>
          <t>원</t>
        </r>
        <r>
          <rPr>
            <sz val="9"/>
            <rFont val="돋움"/>
            <family val="3"/>
          </rPr>
          <t xml:space="preserve">
남고학생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무상</t>
        </r>
        <r>
          <rPr>
            <sz val="9"/>
            <rFont val="Tahoma"/>
            <family val="2"/>
          </rPr>
          <t>:215,380,000</t>
        </r>
        <r>
          <rPr>
            <sz val="9"/>
            <rFont val="돋움"/>
            <family val="3"/>
          </rPr>
          <t>원
남고교원</t>
        </r>
        <r>
          <rPr>
            <sz val="9"/>
            <rFont val="Tahoma"/>
            <family val="2"/>
          </rPr>
          <t>: 4,735,500</t>
        </r>
        <r>
          <rPr>
            <sz val="9"/>
            <rFont val="돋움"/>
            <family val="3"/>
          </rPr>
          <t>원
졸업생행사지원</t>
        </r>
        <r>
          <rPr>
            <sz val="9"/>
            <rFont val="Tahoma"/>
            <family val="2"/>
          </rPr>
          <t xml:space="preserve">: 
</t>
        </r>
        <r>
          <rPr>
            <sz val="9"/>
            <rFont val="돋움"/>
            <family val="3"/>
          </rPr>
          <t>체육</t>
        </r>
        <r>
          <rPr>
            <sz val="9"/>
            <rFont val="Tahoma"/>
            <family val="2"/>
          </rPr>
          <t>:</t>
        </r>
        <r>
          <rPr>
            <sz val="9"/>
            <rFont val="돋움"/>
            <family val="3"/>
          </rPr>
          <t xml:space="preserve">
수능</t>
        </r>
        <r>
          <rPr>
            <sz val="9"/>
            <rFont val="Tahoma"/>
            <family val="2"/>
          </rPr>
          <t>:</t>
        </r>
        <r>
          <rPr>
            <sz val="9"/>
            <rFont val="돋움"/>
            <family val="3"/>
          </rPr>
          <t xml:space="preserve">
학부모</t>
        </r>
        <r>
          <rPr>
            <sz val="9"/>
            <rFont val="Tahoma"/>
            <family val="2"/>
          </rPr>
          <t xml:space="preserve">:
</t>
        </r>
        <r>
          <rPr>
            <sz val="9"/>
            <rFont val="돋움"/>
            <family val="3"/>
          </rPr>
          <t>폐식용유</t>
        </r>
        <r>
          <rPr>
            <sz val="9"/>
            <rFont val="Tahoma"/>
            <family val="2"/>
          </rPr>
          <t>:127,500</t>
        </r>
        <r>
          <rPr>
            <sz val="9"/>
            <rFont val="돋움"/>
            <family val="3"/>
          </rPr>
          <t>원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목적사업비</t>
        </r>
      </text>
    </comment>
    <comment ref="E28" authorId="1">
      <text>
        <r>
          <rPr>
            <b/>
            <sz val="9"/>
            <rFont val="돋움"/>
            <family val="3"/>
          </rPr>
          <t>한혜정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외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돋움"/>
            <family val="3"/>
          </rPr>
          <t>명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퇴직자
연가보상비</t>
        </r>
        <r>
          <rPr>
            <b/>
            <sz val="9"/>
            <rFont val="Tahoma"/>
            <family val="2"/>
          </rPr>
          <t>: 5,478,510</t>
        </r>
        <r>
          <rPr>
            <b/>
            <sz val="9"/>
            <rFont val="돋움"/>
            <family val="3"/>
          </rPr>
          <t>원</t>
        </r>
      </text>
    </comment>
  </commentList>
</comments>
</file>

<file path=xl/sharedStrings.xml><?xml version="1.0" encoding="utf-8"?>
<sst xmlns="http://schemas.openxmlformats.org/spreadsheetml/2006/main" count="398" uniqueCount="167">
  <si>
    <t>구   분</t>
  </si>
  <si>
    <t>구  분</t>
  </si>
  <si>
    <t>수  량</t>
  </si>
  <si>
    <t>1인당 지출내역 (%)</t>
  </si>
  <si>
    <t>1. 인건비</t>
  </si>
  <si>
    <t xml:space="preserve">  ○  영양사</t>
  </si>
  <si>
    <t xml:space="preserve">  ○  조리원</t>
  </si>
  <si>
    <t>2. 재료비</t>
  </si>
  <si>
    <t xml:space="preserve">  ○ 전기료</t>
  </si>
  <si>
    <t xml:space="preserve">  상기와 같이 정산 합니다.</t>
  </si>
  <si>
    <t>비     고</t>
  </si>
  <si>
    <t>1. 급식비 수입내역</t>
  </si>
  <si>
    <t>수   입   총  액</t>
  </si>
  <si>
    <t>금     액</t>
  </si>
  <si>
    <t>소    계</t>
  </si>
  <si>
    <t xml:space="preserve">  ○ 가스료</t>
  </si>
  <si>
    <t>총  합    계</t>
  </si>
  <si>
    <t xml:space="preserve">  ○  국민연금</t>
  </si>
  <si>
    <t xml:space="preserve">  ○  고용보험</t>
  </si>
  <si>
    <t xml:space="preserve">  ○  퇴직금적립금</t>
  </si>
  <si>
    <t>3. 운영비</t>
  </si>
  <si>
    <t xml:space="preserve">  ○ 전화요금</t>
  </si>
  <si>
    <t xml:space="preserve"> 2. 기타운영비</t>
  </si>
  <si>
    <t>합    계</t>
  </si>
  <si>
    <t xml:space="preserve">        소    계</t>
  </si>
  <si>
    <t xml:space="preserve">  ○  배식원수당</t>
  </si>
  <si>
    <t>12월 급식비</t>
  </si>
  <si>
    <t>잔액</t>
  </si>
  <si>
    <t>2월</t>
  </si>
  <si>
    <t>남고</t>
  </si>
  <si>
    <t>초등</t>
  </si>
  <si>
    <t>단 가</t>
  </si>
  <si>
    <t>이월금</t>
  </si>
  <si>
    <t xml:space="preserve">  ○  산재보험</t>
  </si>
  <si>
    <t xml:space="preserve">  ○ 상수도료</t>
  </si>
  <si>
    <t xml:space="preserve">  ○ 폐기물수거료</t>
  </si>
  <si>
    <t xml:space="preserve">  ○ 음식물수집료</t>
  </si>
  <si>
    <t>보조</t>
  </si>
  <si>
    <t xml:space="preserve">  ○  연가적립금</t>
  </si>
  <si>
    <t>2. 급식비 집행내역</t>
  </si>
  <si>
    <t xml:space="preserve"> 1. 공공요금(월정료)</t>
  </si>
  <si>
    <t xml:space="preserve">  ○ 승강기 유지보수료</t>
  </si>
  <si>
    <t xml:space="preserve">  ○ 전기안전관리비</t>
  </si>
  <si>
    <t xml:space="preserve">  ○ 정수기 유지관리비</t>
  </si>
  <si>
    <t xml:space="preserve">  ○  대체인력비</t>
  </si>
  <si>
    <t>친환경</t>
  </si>
  <si>
    <t xml:space="preserve">  ○  조리사</t>
  </si>
  <si>
    <t xml:space="preserve">  ○  건강보험</t>
  </si>
  <si>
    <r>
      <t xml:space="preserve">       2017</t>
    </r>
    <r>
      <rPr>
        <sz val="11"/>
        <rFont val="돋움"/>
        <family val="3"/>
      </rPr>
      <t xml:space="preserve">년   </t>
    </r>
    <r>
      <rPr>
        <sz val="11"/>
        <rFont val="돋움"/>
        <family val="3"/>
      </rPr>
      <t>1</t>
    </r>
    <r>
      <rPr>
        <sz val="11"/>
        <rFont val="돋움"/>
        <family val="3"/>
      </rPr>
      <t xml:space="preserve">월  </t>
    </r>
    <r>
      <rPr>
        <sz val="11"/>
        <rFont val="돋움"/>
        <family val="3"/>
      </rPr>
      <t>6</t>
    </r>
    <r>
      <rPr>
        <sz val="11"/>
        <rFont val="돋움"/>
        <family val="3"/>
      </rPr>
      <t>일</t>
    </r>
  </si>
  <si>
    <t>2016.  3월~2017. 1월6일분 급식비 정산내역서</t>
  </si>
  <si>
    <t>1월평균:3,428,430</t>
  </si>
  <si>
    <t>1월평균: 953,800</t>
  </si>
  <si>
    <r>
      <t xml:space="preserve">2. </t>
    </r>
    <r>
      <rPr>
        <sz val="10"/>
        <rFont val="돋움"/>
        <family val="3"/>
      </rPr>
      <t>자산취득비</t>
    </r>
  </si>
  <si>
    <t xml:space="preserve">  ○  비품구입비</t>
  </si>
  <si>
    <t xml:space="preserve">  ○  </t>
  </si>
  <si>
    <t>소    계</t>
  </si>
  <si>
    <t xml:space="preserve">  ○ 보일러 유지보수료</t>
  </si>
  <si>
    <t xml:space="preserve">  ○ 보일러 지출비</t>
  </si>
  <si>
    <t>월:543,400원</t>
  </si>
  <si>
    <t>월:198,000원</t>
  </si>
  <si>
    <t>월평균:2,700,000원</t>
  </si>
  <si>
    <t>월평균:2,600,000원</t>
  </si>
  <si>
    <t>월:246,000원</t>
  </si>
  <si>
    <t>분기1회:362,500원</t>
  </si>
  <si>
    <t>월:110,000원</t>
  </si>
  <si>
    <t>월평균:22,500원</t>
  </si>
  <si>
    <t>월평균:5,100,000원</t>
  </si>
  <si>
    <t>12월~2월초과</t>
  </si>
  <si>
    <t>12월</t>
  </si>
  <si>
    <t>1월</t>
  </si>
  <si>
    <t>2개월분지출예정금액</t>
  </si>
  <si>
    <t>1개월분지출예정금액</t>
  </si>
  <si>
    <t>영양사(1개월):2,430,720원</t>
  </si>
  <si>
    <t>조리사(1개월):2,124,290원</t>
  </si>
  <si>
    <t>조리원(1개월):20,400,120원</t>
  </si>
  <si>
    <t xml:space="preserve">  ○  주식비(쌀)</t>
  </si>
  <si>
    <t xml:space="preserve">  ○  부식비(식품비)</t>
  </si>
  <si>
    <t>월평균:500,000원</t>
  </si>
  <si>
    <t>계</t>
  </si>
  <si>
    <t>지출액</t>
  </si>
  <si>
    <t>영양사</t>
  </si>
  <si>
    <t>조리사</t>
  </si>
  <si>
    <t>조리원</t>
  </si>
  <si>
    <t>배식원수당</t>
  </si>
  <si>
    <t>건강보험</t>
  </si>
  <si>
    <t>국민연금</t>
  </si>
  <si>
    <t>산재보험</t>
  </si>
  <si>
    <t>고용보험</t>
  </si>
  <si>
    <t>퇴직금적립금</t>
  </si>
  <si>
    <t>연가적립금</t>
  </si>
  <si>
    <t>부식비(식품비)</t>
  </si>
  <si>
    <t>부식비(친환경식품비)</t>
  </si>
  <si>
    <t>비품구입비</t>
  </si>
  <si>
    <t>가스료</t>
  </si>
  <si>
    <t>전기료</t>
  </si>
  <si>
    <t>상하수도료</t>
  </si>
  <si>
    <t>전화요금</t>
  </si>
  <si>
    <t>보일러 지출비</t>
  </si>
  <si>
    <t>보일러 유지보수료</t>
  </si>
  <si>
    <t>승강기 유지보수료</t>
  </si>
  <si>
    <t>전기안전관리비</t>
  </si>
  <si>
    <t>정수기 유지관리비</t>
  </si>
  <si>
    <t>월평균:30,000원</t>
  </si>
  <si>
    <t>월평균:3,000,000원</t>
  </si>
  <si>
    <t>월:735,800원</t>
  </si>
  <si>
    <t>월:99,000원</t>
  </si>
  <si>
    <t>음식물수집료</t>
  </si>
  <si>
    <t>생활폐기물수집료</t>
  </si>
  <si>
    <t>공공요금(월정료)</t>
  </si>
  <si>
    <t>누계</t>
  </si>
  <si>
    <t>지출항목</t>
  </si>
  <si>
    <t>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</si>
  <si>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</si>
  <si>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</si>
  <si>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</si>
  <si>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</si>
  <si>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</si>
  <si>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</si>
  <si>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</si>
  <si>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</si>
  <si>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</si>
  <si>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1월예상</t>
  </si>
  <si>
    <t>2월예상</t>
  </si>
  <si>
    <t>재정인건비</t>
  </si>
  <si>
    <t>주식비(일반미)</t>
  </si>
  <si>
    <t>주식비(친환경쌀)</t>
  </si>
  <si>
    <t>전월액</t>
  </si>
  <si>
    <t>맞춤형복지비</t>
  </si>
  <si>
    <t>해당월 사용금액</t>
  </si>
  <si>
    <t>실 총지출액:</t>
  </si>
  <si>
    <t>기숙사야간</t>
  </si>
  <si>
    <t>기숙사휴일</t>
  </si>
  <si>
    <t>월평균:477,900원</t>
  </si>
  <si>
    <t>월평균:4,500,000원</t>
  </si>
  <si>
    <t>급식초과수당</t>
  </si>
  <si>
    <t>급식휴일수당</t>
  </si>
  <si>
    <t>급식초과</t>
  </si>
  <si>
    <t>급식휴일</t>
  </si>
  <si>
    <t>김경순</t>
  </si>
  <si>
    <t>양은자</t>
  </si>
  <si>
    <t>임래순</t>
  </si>
  <si>
    <t>김정옥</t>
  </si>
  <si>
    <t>박영순</t>
  </si>
  <si>
    <t>정영란</t>
  </si>
  <si>
    <t>안향덕</t>
  </si>
  <si>
    <t>주선심</t>
  </si>
  <si>
    <t>합계</t>
  </si>
  <si>
    <t>2017년분 2018회계지급액</t>
  </si>
  <si>
    <t>(14명)1월평균: 950,000원</t>
  </si>
  <si>
    <t>초과근무내역</t>
  </si>
  <si>
    <t>차액설명: 7,229,040원의 차액은 초과근무내역에서 차이가 남.</t>
  </si>
  <si>
    <t>13명(40,080,000원예상)</t>
  </si>
  <si>
    <t>2018.3.1~2018. 06.30 급식비 정산내역서</t>
  </si>
  <si>
    <t>2018.3. 1
~
2018.6.30 
급식비</t>
  </si>
  <si>
    <r>
      <t xml:space="preserve">       2018</t>
    </r>
    <r>
      <rPr>
        <sz val="11"/>
        <rFont val="돋움"/>
        <family val="3"/>
      </rPr>
      <t xml:space="preserve">년   </t>
    </r>
    <r>
      <rPr>
        <sz val="11"/>
        <rFont val="돋움"/>
        <family val="3"/>
      </rPr>
      <t>7</t>
    </r>
    <r>
      <rPr>
        <sz val="11"/>
        <rFont val="돋움"/>
        <family val="3"/>
      </rPr>
      <t xml:space="preserve">월 </t>
    </r>
    <r>
      <rPr>
        <sz val="11"/>
        <rFont val="돋움"/>
        <family val="3"/>
      </rPr>
      <t>1</t>
    </r>
    <r>
      <rPr>
        <sz val="11"/>
        <rFont val="돋움"/>
        <family val="3"/>
      </rPr>
      <t>일</t>
    </r>
  </si>
  <si>
    <t>전월금액</t>
  </si>
  <si>
    <t>송원중,여고</t>
  </si>
  <si>
    <t>차액설명:</t>
  </si>
  <si>
    <t>.</t>
  </si>
  <si>
    <t>근속수당</t>
  </si>
  <si>
    <t>월:300,000원</t>
  </si>
  <si>
    <t>월평균:600,000원</t>
  </si>
  <si>
    <t>2020.3.1~2020. 5.31 급식비 정산내역서</t>
  </si>
  <si>
    <t>2020.3. 1
~
2020.5.31
급식비</t>
  </si>
  <si>
    <t>Non-GMO</t>
  </si>
  <si>
    <t>`</t>
  </si>
  <si>
    <t>승강기 외 유지보수료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</si>
</sst>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_-;_-@_-"/>
    <numFmt numFmtId="177" formatCode="yyyy&quot;년&quot;\ m&quot;월&quot;\ d&quot;일&quot;"/>
    <numFmt numFmtId="178" formatCode="m&quot;월&quot;\ d&quot;일&quot;"/>
    <numFmt numFmtId="179" formatCode="mm&quot;월&quot;\ dd&quot;일&quot;"/>
    <numFmt numFmtId="180" formatCode="0.0_ "/>
    <numFmt numFmtId="181" formatCode="#,##0.00_ "/>
    <numFmt numFmtId="182" formatCode="0.0%"/>
    <numFmt numFmtId="183" formatCode="_ * #,##0_ ;_ * &quot;₩&quot;\!\-#,##0_ ;_ * &quot;-&quot;_ ;_ @_ "/>
    <numFmt numFmtId="184" formatCode="mmm/yyyy"/>
    <numFmt numFmtId="185" formatCode="#,##0;[Red]#,##0"/>
    <numFmt numFmtId="186" formatCode="#,##0_);[Red]\(#,##0\)"/>
    <numFmt numFmtId="187" formatCode="000\-000"/>
    <numFmt numFmtId="188" formatCode="#,##0_ "/>
    <numFmt numFmtId="189" formatCode="0_ "/>
    <numFmt numFmtId="190" formatCode="000&quot;포&quot;"/>
    <numFmt numFmtId="191" formatCode="00&quot;회&quot;"/>
    <numFmt numFmtId="192" formatCode="0&quot;통&quot;"/>
    <numFmt numFmtId="193" formatCode="0_);[Red]\(0\)"/>
  </numFmts>
  <fonts count="56">
    <font>
      <sz val="11"/>
      <name val="돋움"/>
      <family val="3"/>
    </font>
    <font>
      <sz val="8"/>
      <name val="돋움"/>
      <family val="3"/>
    </font>
    <font>
      <b/>
      <sz val="14"/>
      <name val="돋움"/>
      <family val="3"/>
    </font>
    <font>
      <b/>
      <sz val="11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b/>
      <sz val="1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sz val="6"/>
      <name val="돋움"/>
      <family val="3"/>
    </font>
    <font>
      <sz val="9"/>
      <name val="Tahoma"/>
      <family val="2"/>
    </font>
    <font>
      <sz val="9"/>
      <name val="돋움"/>
      <family val="3"/>
    </font>
    <font>
      <b/>
      <u val="single"/>
      <sz val="9"/>
      <name val="돋움"/>
      <family val="3"/>
    </font>
    <font>
      <b/>
      <sz val="9"/>
      <name val="돋움"/>
      <family val="3"/>
    </font>
    <font>
      <b/>
      <sz val="9"/>
      <name val="Tahoma"/>
      <family val="2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10"/>
      <name val="돋움"/>
      <family val="3"/>
    </font>
    <font>
      <sz val="11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돋움"/>
      <family val="3"/>
    </font>
    <font>
      <sz val="11"/>
      <name val="Calibri"/>
      <family val="3"/>
    </font>
    <font>
      <b/>
      <sz val="8"/>
      <name val="돋움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41" fontId="0" fillId="0" borderId="10" xfId="48" applyFont="1" applyBorder="1" applyAlignment="1">
      <alignment vertical="center"/>
    </xf>
    <xf numFmtId="0" fontId="0" fillId="0" borderId="0" xfId="0" applyAlignment="1">
      <alignment vertical="center"/>
    </xf>
    <xf numFmtId="41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0" xfId="48" applyNumberFormat="1" applyFont="1" applyAlignment="1">
      <alignment vertical="center"/>
    </xf>
    <xf numFmtId="0" fontId="2" fillId="0" borderId="0" xfId="0" applyFont="1" applyAlignment="1">
      <alignment vertical="center"/>
    </xf>
    <xf numFmtId="41" fontId="3" fillId="0" borderId="10" xfId="48" applyFont="1" applyBorder="1" applyAlignment="1">
      <alignment horizontal="center" vertical="center"/>
    </xf>
    <xf numFmtId="41" fontId="3" fillId="0" borderId="10" xfId="48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1" fontId="0" fillId="0" borderId="10" xfId="48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41" fontId="0" fillId="0" borderId="0" xfId="0" applyNumberFormat="1" applyAlignment="1">
      <alignment/>
    </xf>
    <xf numFmtId="185" fontId="0" fillId="0" borderId="12" xfId="0" applyNumberFormat="1" applyBorder="1" applyAlignment="1">
      <alignment horizontal="center" vertical="center"/>
    </xf>
    <xf numFmtId="41" fontId="4" fillId="0" borderId="13" xfId="48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1" fontId="0" fillId="0" borderId="11" xfId="0" applyNumberFormat="1" applyBorder="1" applyAlignment="1">
      <alignment vertical="center"/>
    </xf>
    <xf numFmtId="185" fontId="0" fillId="0" borderId="0" xfId="0" applyNumberFormat="1" applyAlignment="1">
      <alignment horizontal="right" vertical="center"/>
    </xf>
    <xf numFmtId="185" fontId="0" fillId="0" borderId="10" xfId="0" applyNumberFormat="1" applyBorder="1" applyAlignment="1">
      <alignment horizontal="right" vertical="center"/>
    </xf>
    <xf numFmtId="185" fontId="0" fillId="0" borderId="10" xfId="0" applyNumberFormat="1" applyFont="1" applyBorder="1" applyAlignment="1">
      <alignment horizontal="right" vertical="center" shrinkToFit="1"/>
    </xf>
    <xf numFmtId="41" fontId="4" fillId="0" borderId="10" xfId="48" applyFont="1" applyBorder="1" applyAlignment="1">
      <alignment horizontal="center" vertical="center"/>
    </xf>
    <xf numFmtId="0" fontId="0" fillId="0" borderId="0" xfId="0" applyAlignment="1">
      <alignment shrinkToFit="1"/>
    </xf>
    <xf numFmtId="41" fontId="0" fillId="0" borderId="0" xfId="48" applyAlignment="1">
      <alignment vertical="center"/>
    </xf>
    <xf numFmtId="185" fontId="0" fillId="0" borderId="10" xfId="48" applyNumberFormat="1" applyFont="1" applyBorder="1" applyAlignment="1">
      <alignment horizontal="right" vertical="center"/>
    </xf>
    <xf numFmtId="181" fontId="0" fillId="0" borderId="0" xfId="48" applyNumberFormat="1" applyAlignment="1">
      <alignment vertical="center"/>
    </xf>
    <xf numFmtId="41" fontId="0" fillId="0" borderId="10" xfId="48" applyFont="1" applyBorder="1" applyAlignment="1">
      <alignment horizontal="center" vertical="center"/>
    </xf>
    <xf numFmtId="41" fontId="0" fillId="0" borderId="10" xfId="48" applyBorder="1" applyAlignment="1">
      <alignment vertical="center"/>
    </xf>
    <xf numFmtId="189" fontId="10" fillId="0" borderId="0" xfId="0" applyNumberFormat="1" applyFont="1" applyAlignment="1">
      <alignment wrapText="1"/>
    </xf>
    <xf numFmtId="41" fontId="0" fillId="0" borderId="0" xfId="48" applyAlignment="1">
      <alignment vertical="center" shrinkToFit="1"/>
    </xf>
    <xf numFmtId="41" fontId="0" fillId="0" borderId="10" xfId="48" applyFont="1" applyBorder="1" applyAlignment="1">
      <alignment horizontal="center" vertical="center" shrinkToFit="1"/>
    </xf>
    <xf numFmtId="41" fontId="0" fillId="0" borderId="14" xfId="0" applyNumberFormat="1" applyBorder="1" applyAlignment="1">
      <alignment vertical="center" shrinkToFit="1"/>
    </xf>
    <xf numFmtId="41" fontId="0" fillId="0" borderId="10" xfId="48" applyBorder="1" applyAlignment="1">
      <alignment vertical="center" shrinkToFit="1"/>
    </xf>
    <xf numFmtId="41" fontId="3" fillId="0" borderId="10" xfId="48" applyFont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41" fontId="0" fillId="0" borderId="10" xfId="0" applyNumberFormat="1" applyBorder="1" applyAlignment="1">
      <alignment vertical="center" shrinkToFit="1"/>
    </xf>
    <xf numFmtId="41" fontId="3" fillId="0" borderId="10" xfId="48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41" fontId="0" fillId="0" borderId="10" xfId="48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41" fontId="0" fillId="0" borderId="10" xfId="48" applyFont="1" applyFill="1" applyBorder="1" applyAlignment="1">
      <alignment horizontal="center" vertical="center"/>
    </xf>
    <xf numFmtId="41" fontId="0" fillId="0" borderId="10" xfId="48" applyFont="1" applyFill="1" applyBorder="1" applyAlignment="1">
      <alignment vertical="center"/>
    </xf>
    <xf numFmtId="41" fontId="3" fillId="0" borderId="10" xfId="48" applyFont="1" applyFill="1" applyBorder="1" applyAlignment="1">
      <alignment vertical="center"/>
    </xf>
    <xf numFmtId="185" fontId="1" fillId="0" borderId="14" xfId="0" applyNumberFormat="1" applyFont="1" applyBorder="1" applyAlignment="1">
      <alignment horizontal="left" vertical="center" shrinkToFit="1"/>
    </xf>
    <xf numFmtId="185" fontId="3" fillId="0" borderId="10" xfId="0" applyNumberFormat="1" applyFont="1" applyBorder="1" applyAlignment="1">
      <alignment horizontal="right" vertical="center" shrinkToFit="1"/>
    </xf>
    <xf numFmtId="185" fontId="0" fillId="0" borderId="10" xfId="0" applyNumberFormat="1" applyBorder="1" applyAlignment="1">
      <alignment horizontal="right" vertical="center" shrinkToFit="1"/>
    </xf>
    <xf numFmtId="185" fontId="1" fillId="0" borderId="10" xfId="0" applyNumberFormat="1" applyFont="1" applyBorder="1" applyAlignment="1">
      <alignment horizontal="right" vertical="center" shrinkToFit="1"/>
    </xf>
    <xf numFmtId="185" fontId="9" fillId="0" borderId="10" xfId="0" applyNumberFormat="1" applyFont="1" applyBorder="1" applyAlignment="1">
      <alignment horizontal="right" vertical="center" shrinkToFit="1"/>
    </xf>
    <xf numFmtId="185" fontId="0" fillId="0" borderId="10" xfId="48" applyNumberFormat="1" applyBorder="1" applyAlignment="1">
      <alignment horizontal="right" vertical="center" shrinkToFit="1"/>
    </xf>
    <xf numFmtId="41" fontId="0" fillId="0" borderId="0" xfId="48" applyFon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11" xfId="0" applyNumberFormat="1" applyBorder="1" applyAlignment="1">
      <alignment vertical="center" shrinkToFit="1"/>
    </xf>
    <xf numFmtId="41" fontId="0" fillId="0" borderId="15" xfId="0" applyNumberFormat="1" applyBorder="1" applyAlignment="1">
      <alignment/>
    </xf>
    <xf numFmtId="41" fontId="0" fillId="0" borderId="15" xfId="48" applyNumberFormat="1" applyFont="1" applyBorder="1" applyAlignment="1">
      <alignment/>
    </xf>
    <xf numFmtId="41" fontId="0" fillId="0" borderId="15" xfId="48" applyNumberFormat="1" applyFont="1" applyBorder="1" applyAlignment="1">
      <alignment horizontal="center"/>
    </xf>
    <xf numFmtId="41" fontId="9" fillId="0" borderId="15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41" fontId="0" fillId="33" borderId="10" xfId="0" applyNumberFormat="1" applyFill="1" applyBorder="1" applyAlignment="1">
      <alignment vertical="center" shrinkToFit="1"/>
    </xf>
    <xf numFmtId="185" fontId="1" fillId="33" borderId="14" xfId="0" applyNumberFormat="1" applyFont="1" applyFill="1" applyBorder="1" applyAlignment="1">
      <alignment horizontal="left" vertical="center" shrinkToFit="1"/>
    </xf>
    <xf numFmtId="41" fontId="0" fillId="34" borderId="10" xfId="48" applyFont="1" applyFill="1" applyBorder="1" applyAlignment="1">
      <alignment horizontal="center" vertical="center" shrinkToFit="1"/>
    </xf>
    <xf numFmtId="185" fontId="1" fillId="34" borderId="14" xfId="0" applyNumberFormat="1" applyFont="1" applyFill="1" applyBorder="1" applyAlignment="1">
      <alignment horizontal="left" vertical="center" shrinkToFit="1"/>
    </xf>
    <xf numFmtId="41" fontId="0" fillId="5" borderId="10" xfId="48" applyFont="1" applyFill="1" applyBorder="1" applyAlignment="1">
      <alignment horizontal="center" vertical="center" shrinkToFit="1"/>
    </xf>
    <xf numFmtId="185" fontId="1" fillId="5" borderId="14" xfId="0" applyNumberFormat="1" applyFont="1" applyFill="1" applyBorder="1" applyAlignment="1">
      <alignment horizontal="left" vertical="center" shrinkToFit="1"/>
    </xf>
    <xf numFmtId="41" fontId="0" fillId="4" borderId="10" xfId="0" applyNumberFormat="1" applyFill="1" applyBorder="1" applyAlignment="1">
      <alignment vertical="center" shrinkToFit="1"/>
    </xf>
    <xf numFmtId="41" fontId="0" fillId="4" borderId="0" xfId="0" applyNumberFormat="1" applyFill="1" applyAlignment="1">
      <alignment/>
    </xf>
    <xf numFmtId="41" fontId="0" fillId="4" borderId="0" xfId="0" applyNumberFormat="1" applyFill="1" applyAlignment="1">
      <alignment/>
    </xf>
    <xf numFmtId="41" fontId="0" fillId="4" borderId="0" xfId="48" applyNumberFormat="1" applyFont="1" applyFill="1" applyAlignment="1">
      <alignment/>
    </xf>
    <xf numFmtId="41" fontId="0" fillId="4" borderId="0" xfId="48" applyNumberFormat="1" applyFont="1" applyFill="1" applyAlignment="1">
      <alignment horizontal="center"/>
    </xf>
    <xf numFmtId="41" fontId="0" fillId="0" borderId="0" xfId="48" applyNumberFormat="1" applyFont="1" applyFill="1" applyBorder="1" applyAlignment="1">
      <alignment horizontal="center" vertical="center" shrinkToFit="1"/>
    </xf>
    <xf numFmtId="41" fontId="0" fillId="33" borderId="10" xfId="48" applyFont="1" applyFill="1" applyBorder="1" applyAlignment="1">
      <alignment vertical="center" shrinkToFit="1"/>
    </xf>
    <xf numFmtId="41" fontId="0" fillId="0" borderId="10" xfId="48" applyFont="1" applyFill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185" fontId="1" fillId="0" borderId="14" xfId="0" applyNumberFormat="1" applyFont="1" applyFill="1" applyBorder="1" applyAlignment="1">
      <alignment horizontal="left" vertical="center" shrinkToFit="1"/>
    </xf>
    <xf numFmtId="41" fontId="3" fillId="0" borderId="10" xfId="48" applyFont="1" applyFill="1" applyBorder="1" applyAlignment="1">
      <alignment horizontal="center" vertical="center" shrinkToFit="1"/>
    </xf>
    <xf numFmtId="41" fontId="0" fillId="0" borderId="10" xfId="48" applyFill="1" applyBorder="1" applyAlignment="1">
      <alignment vertical="center" shrinkToFit="1"/>
    </xf>
    <xf numFmtId="41" fontId="3" fillId="0" borderId="10" xfId="48" applyFont="1" applyFill="1" applyBorder="1" applyAlignment="1">
      <alignment vertical="center" shrinkToFit="1"/>
    </xf>
    <xf numFmtId="185" fontId="0" fillId="0" borderId="0" xfId="0" applyNumberFormat="1" applyFill="1" applyAlignment="1">
      <alignment horizontal="right" vertical="center" shrinkToFit="1"/>
    </xf>
    <xf numFmtId="41" fontId="0" fillId="0" borderId="0" xfId="0" applyNumberFormat="1" applyFill="1" applyAlignment="1">
      <alignment/>
    </xf>
    <xf numFmtId="41" fontId="0" fillId="0" borderId="10" xfId="48" applyNumberFormat="1" applyFont="1" applyBorder="1" applyAlignment="1">
      <alignment horizontal="right" vertical="center"/>
    </xf>
    <xf numFmtId="41" fontId="3" fillId="0" borderId="10" xfId="0" applyNumberFormat="1" applyFont="1" applyFill="1" applyBorder="1" applyAlignment="1">
      <alignment vertical="center" shrinkToFit="1"/>
    </xf>
    <xf numFmtId="41" fontId="0" fillId="35" borderId="10" xfId="0" applyNumberFormat="1" applyFill="1" applyBorder="1" applyAlignment="1">
      <alignment vertical="center" shrinkToFit="1"/>
    </xf>
    <xf numFmtId="193" fontId="3" fillId="0" borderId="10" xfId="0" applyNumberFormat="1" applyFont="1" applyBorder="1" applyAlignment="1">
      <alignment horizontal="center" vertical="center" shrinkToFit="1"/>
    </xf>
    <xf numFmtId="41" fontId="0" fillId="0" borderId="10" xfId="0" applyNumberFormat="1" applyBorder="1" applyAlignment="1">
      <alignment shrinkToFit="1"/>
    </xf>
    <xf numFmtId="41" fontId="0" fillId="0" borderId="0" xfId="0" applyNumberFormat="1" applyAlignment="1">
      <alignment shrinkToFit="1"/>
    </xf>
    <xf numFmtId="41" fontId="0" fillId="7" borderId="10" xfId="48" applyFont="1" applyFill="1" applyBorder="1" applyAlignment="1">
      <alignment vertical="center" shrinkToFit="1"/>
    </xf>
    <xf numFmtId="41" fontId="0" fillId="33" borderId="10" xfId="0" applyNumberFormat="1" applyFill="1" applyBorder="1" applyAlignment="1">
      <alignment shrinkToFit="1"/>
    </xf>
    <xf numFmtId="41" fontId="0" fillId="9" borderId="10" xfId="0" applyNumberFormat="1" applyFill="1" applyBorder="1" applyAlignment="1">
      <alignment shrinkToFit="1"/>
    </xf>
    <xf numFmtId="41" fontId="0" fillId="5" borderId="10" xfId="0" applyNumberFormat="1" applyFill="1" applyBorder="1" applyAlignment="1">
      <alignment vertical="center" shrinkToFit="1"/>
    </xf>
    <xf numFmtId="41" fontId="0" fillId="9" borderId="10" xfId="48" applyFont="1" applyFill="1" applyBorder="1" applyAlignment="1">
      <alignment horizontal="center" vertical="center" shrinkToFit="1"/>
    </xf>
    <xf numFmtId="41" fontId="0" fillId="5" borderId="11" xfId="0" applyNumberFormat="1" applyFill="1" applyBorder="1" applyAlignment="1">
      <alignment vertical="center" shrinkToFit="1"/>
    </xf>
    <xf numFmtId="41" fontId="0" fillId="5" borderId="11" xfId="0" applyNumberFormat="1" applyFill="1" applyBorder="1" applyAlignment="1">
      <alignment vertical="center"/>
    </xf>
    <xf numFmtId="41" fontId="3" fillId="5" borderId="10" xfId="48" applyFont="1" applyFill="1" applyBorder="1" applyAlignment="1">
      <alignment horizontal="center" vertical="center" shrinkToFit="1"/>
    </xf>
    <xf numFmtId="41" fontId="0" fillId="34" borderId="10" xfId="0" applyNumberFormat="1" applyFont="1" applyFill="1" applyBorder="1" applyAlignment="1">
      <alignment vertical="center" shrinkToFit="1"/>
    </xf>
    <xf numFmtId="41" fontId="0" fillId="35" borderId="10" xfId="0" applyNumberFormat="1" applyFont="1" applyFill="1" applyBorder="1" applyAlignment="1">
      <alignment vertical="center" shrinkToFit="1"/>
    </xf>
    <xf numFmtId="0" fontId="0" fillId="0" borderId="10" xfId="0" applyBorder="1" applyAlignment="1">
      <alignment wrapText="1"/>
    </xf>
    <xf numFmtId="41" fontId="0" fillId="5" borderId="10" xfId="48" applyFont="1" applyFill="1" applyBorder="1" applyAlignment="1">
      <alignment vertical="center" shrinkToFit="1"/>
    </xf>
    <xf numFmtId="41" fontId="0" fillId="0" borderId="10" xfId="48" applyFont="1" applyFill="1" applyBorder="1" applyAlignment="1">
      <alignment vertical="center"/>
    </xf>
    <xf numFmtId="41" fontId="0" fillId="6" borderId="0" xfId="0" applyNumberFormat="1" applyFill="1" applyAlignment="1">
      <alignment/>
    </xf>
    <xf numFmtId="41" fontId="0" fillId="0" borderId="0" xfId="0" applyNumberFormat="1" applyFill="1" applyBorder="1" applyAlignment="1">
      <alignment/>
    </xf>
    <xf numFmtId="41" fontId="0" fillId="5" borderId="10" xfId="48" applyFill="1" applyBorder="1" applyAlignment="1">
      <alignment vertical="center" shrinkToFit="1"/>
    </xf>
    <xf numFmtId="0" fontId="3" fillId="16" borderId="10" xfId="0" applyFont="1" applyFill="1" applyBorder="1" applyAlignment="1">
      <alignment vertical="center"/>
    </xf>
    <xf numFmtId="41" fontId="0" fillId="16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center"/>
    </xf>
    <xf numFmtId="41" fontId="53" fillId="0" borderId="0" xfId="48" applyFont="1" applyAlignment="1">
      <alignment horizontal="right" vertical="center" shrinkToFit="1"/>
    </xf>
    <xf numFmtId="185" fontId="53" fillId="0" borderId="0" xfId="0" applyNumberFormat="1" applyFont="1" applyAlignment="1">
      <alignment horizontal="left" vertical="center" shrinkToFit="1"/>
    </xf>
    <xf numFmtId="0" fontId="0" fillId="0" borderId="10" xfId="0" applyFill="1" applyBorder="1" applyAlignment="1">
      <alignment shrinkToFit="1"/>
    </xf>
    <xf numFmtId="41" fontId="0" fillId="0" borderId="10" xfId="0" applyNumberFormat="1" applyFill="1" applyBorder="1" applyAlignment="1">
      <alignment shrinkToFit="1"/>
    </xf>
    <xf numFmtId="41" fontId="0" fillId="33" borderId="10" xfId="0" applyNumberFormat="1" applyFont="1" applyFill="1" applyBorder="1" applyAlignment="1">
      <alignment vertical="center" shrinkToFit="1"/>
    </xf>
    <xf numFmtId="0" fontId="0" fillId="0" borderId="0" xfId="0" applyAlignment="1">
      <alignment horizontal="center" shrinkToFit="1"/>
    </xf>
    <xf numFmtId="41" fontId="0" fillId="0" borderId="0" xfId="48" applyFont="1" applyAlignment="1">
      <alignment vertical="center" shrinkToFit="1"/>
    </xf>
    <xf numFmtId="41" fontId="53" fillId="16" borderId="10" xfId="0" applyNumberFormat="1" applyFont="1" applyFill="1" applyBorder="1" applyAlignment="1">
      <alignment/>
    </xf>
    <xf numFmtId="0" fontId="0" fillId="0" borderId="10" xfId="0" applyBorder="1" applyAlignment="1">
      <alignment horizontal="center" shrinkToFit="1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0" xfId="0" applyNumberFormat="1" applyFill="1" applyAlignment="1">
      <alignment shrinkToFit="1"/>
    </xf>
    <xf numFmtId="41" fontId="53" fillId="0" borderId="0" xfId="0" applyNumberFormat="1" applyFont="1" applyAlignment="1">
      <alignment shrinkToFit="1"/>
    </xf>
    <xf numFmtId="41" fontId="0" fillId="5" borderId="0" xfId="0" applyNumberFormat="1" applyFill="1" applyAlignment="1">
      <alignment shrinkToFit="1"/>
    </xf>
    <xf numFmtId="41" fontId="0" fillId="6" borderId="0" xfId="0" applyNumberFormat="1" applyFill="1" applyAlignment="1">
      <alignment shrinkToFit="1"/>
    </xf>
    <xf numFmtId="41" fontId="53" fillId="7" borderId="10" xfId="0" applyNumberFormat="1" applyFont="1" applyFill="1" applyBorder="1" applyAlignment="1">
      <alignment vertical="center" shrinkToFit="1"/>
    </xf>
    <xf numFmtId="41" fontId="3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shrinkToFit="1"/>
    </xf>
    <xf numFmtId="41" fontId="0" fillId="0" borderId="0" xfId="0" applyNumberFormat="1" applyBorder="1" applyAlignment="1">
      <alignment vertical="center" shrinkToFit="1"/>
    </xf>
    <xf numFmtId="41" fontId="0" fillId="0" borderId="0" xfId="0" applyNumberFormat="1" applyFill="1" applyBorder="1" applyAlignment="1">
      <alignment shrinkToFit="1"/>
    </xf>
    <xf numFmtId="0" fontId="0" fillId="0" borderId="0" xfId="0" applyFill="1" applyBorder="1" applyAlignment="1">
      <alignment/>
    </xf>
    <xf numFmtId="41" fontId="5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1" fontId="53" fillId="33" borderId="10" xfId="0" applyNumberFormat="1" applyFont="1" applyFill="1" applyBorder="1" applyAlignment="1">
      <alignment/>
    </xf>
    <xf numFmtId="41" fontId="0" fillId="0" borderId="10" xfId="0" applyNumberFormat="1" applyFill="1" applyBorder="1" applyAlignment="1">
      <alignment/>
    </xf>
    <xf numFmtId="0" fontId="54" fillId="0" borderId="10" xfId="0" applyFont="1" applyBorder="1" applyAlignment="1">
      <alignment vertical="center" shrinkToFit="1"/>
    </xf>
    <xf numFmtId="41" fontId="54" fillId="0" borderId="10" xfId="0" applyNumberFormat="1" applyFont="1" applyBorder="1" applyAlignment="1">
      <alignment vertical="center" shrinkToFit="1"/>
    </xf>
    <xf numFmtId="0" fontId="54" fillId="7" borderId="10" xfId="0" applyFont="1" applyFill="1" applyBorder="1" applyAlignment="1">
      <alignment shrinkToFit="1"/>
    </xf>
    <xf numFmtId="41" fontId="54" fillId="7" borderId="10" xfId="0" applyNumberFormat="1" applyFont="1" applyFill="1" applyBorder="1" applyAlignment="1">
      <alignment shrinkToFit="1"/>
    </xf>
    <xf numFmtId="41" fontId="0" fillId="5" borderId="0" xfId="48" applyFont="1" applyFill="1" applyAlignment="1">
      <alignment vertical="center" shrinkToFit="1"/>
    </xf>
    <xf numFmtId="0" fontId="0" fillId="0" borderId="0" xfId="0" applyFill="1" applyBorder="1" applyAlignment="1">
      <alignment shrinkToFit="1"/>
    </xf>
    <xf numFmtId="0" fontId="3" fillId="0" borderId="0" xfId="0" applyFont="1" applyFill="1" applyBorder="1" applyAlignment="1">
      <alignment vertical="center" shrinkToFit="1"/>
    </xf>
    <xf numFmtId="41" fontId="53" fillId="0" borderId="0" xfId="0" applyNumberFormat="1" applyFont="1" applyFill="1" applyBorder="1" applyAlignment="1">
      <alignment shrinkToFit="1"/>
    </xf>
    <xf numFmtId="0" fontId="0" fillId="0" borderId="0" xfId="0" applyFill="1" applyAlignment="1">
      <alignment shrinkToFit="1"/>
    </xf>
    <xf numFmtId="0" fontId="54" fillId="0" borderId="0" xfId="0" applyFont="1" applyFill="1" applyBorder="1" applyAlignment="1">
      <alignment vertical="center" shrinkToFit="1"/>
    </xf>
    <xf numFmtId="41" fontId="54" fillId="0" borderId="0" xfId="0" applyNumberFormat="1" applyFont="1" applyFill="1" applyBorder="1" applyAlignment="1">
      <alignment vertical="center" shrinkToFit="1"/>
    </xf>
    <xf numFmtId="0" fontId="54" fillId="0" borderId="0" xfId="0" applyFont="1" applyFill="1" applyBorder="1" applyAlignment="1">
      <alignment shrinkToFit="1"/>
    </xf>
    <xf numFmtId="41" fontId="54" fillId="0" borderId="0" xfId="0" applyNumberFormat="1" applyFont="1" applyFill="1" applyBorder="1" applyAlignment="1">
      <alignment shrinkToFit="1"/>
    </xf>
    <xf numFmtId="41" fontId="0" fillId="3" borderId="10" xfId="0" applyNumberFormat="1" applyFont="1" applyFill="1" applyBorder="1" applyAlignment="1">
      <alignment vertical="center" shrinkToFit="1"/>
    </xf>
    <xf numFmtId="41" fontId="53" fillId="3" borderId="10" xfId="0" applyNumberFormat="1" applyFont="1" applyFill="1" applyBorder="1" applyAlignment="1">
      <alignment/>
    </xf>
    <xf numFmtId="41" fontId="0" fillId="3" borderId="10" xfId="0" applyNumberFormat="1" applyFill="1" applyBorder="1" applyAlignment="1">
      <alignment shrinkToFit="1"/>
    </xf>
    <xf numFmtId="41" fontId="0" fillId="0" borderId="10" xfId="0" applyNumberFormat="1" applyFont="1" applyFill="1" applyBorder="1" applyAlignment="1">
      <alignment vertical="center" shrinkToFit="1"/>
    </xf>
    <xf numFmtId="41" fontId="0" fillId="12" borderId="10" xfId="0" applyNumberFormat="1" applyFont="1" applyFill="1" applyBorder="1" applyAlignment="1">
      <alignment vertical="center" shrinkToFit="1"/>
    </xf>
    <xf numFmtId="41" fontId="53" fillId="12" borderId="10" xfId="0" applyNumberFormat="1" applyFont="1" applyFill="1" applyBorder="1" applyAlignment="1">
      <alignment/>
    </xf>
    <xf numFmtId="41" fontId="0" fillId="12" borderId="10" xfId="0" applyNumberFormat="1" applyFill="1" applyBorder="1" applyAlignment="1">
      <alignment shrinkToFit="1"/>
    </xf>
    <xf numFmtId="41" fontId="53" fillId="0" borderId="10" xfId="0" applyNumberFormat="1" applyFont="1" applyFill="1" applyBorder="1" applyAlignment="1">
      <alignment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4" fillId="0" borderId="18" xfId="48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2" fillId="0" borderId="24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7" fontId="0" fillId="0" borderId="0" xfId="48" applyNumberFormat="1" applyFont="1" applyAlignment="1">
      <alignment horizontal="right" vertical="center"/>
    </xf>
    <xf numFmtId="41" fontId="0" fillId="0" borderId="23" xfId="48" applyFont="1" applyBorder="1" applyAlignment="1">
      <alignment horizontal="right" vertical="center" shrinkToFit="1"/>
    </xf>
    <xf numFmtId="0" fontId="0" fillId="0" borderId="23" xfId="0" applyBorder="1" applyAlignment="1">
      <alignment horizont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3" fillId="0" borderId="23" xfId="0" applyFont="1" applyBorder="1" applyAlignment="1">
      <alignment horizont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3">
      <selection activeCell="E45" sqref="E45"/>
    </sheetView>
  </sheetViews>
  <sheetFormatPr defaultColWidth="8.88671875" defaultRowHeight="13.5"/>
  <cols>
    <col min="1" max="1" width="10.77734375" style="0" customWidth="1"/>
    <col min="5" max="5" width="14.10546875" style="0" customWidth="1"/>
    <col min="6" max="6" width="11.21484375" style="0" customWidth="1"/>
    <col min="7" max="7" width="16.77734375" style="0" customWidth="1"/>
    <col min="8" max="8" width="12.77734375" style="0" bestFit="1" customWidth="1"/>
    <col min="9" max="9" width="12.6640625" style="0" bestFit="1" customWidth="1"/>
  </cols>
  <sheetData>
    <row r="1" spans="1:7" ht="24" customHeight="1">
      <c r="A1" s="159" t="s">
        <v>49</v>
      </c>
      <c r="B1" s="159"/>
      <c r="C1" s="159"/>
      <c r="D1" s="159"/>
      <c r="E1" s="159"/>
      <c r="F1" s="159"/>
      <c r="G1" s="159"/>
    </row>
    <row r="2" spans="1:7" ht="18" customHeight="1">
      <c r="A2" s="7" t="s">
        <v>11</v>
      </c>
      <c r="B2" s="2"/>
      <c r="C2" s="2"/>
      <c r="D2" s="2"/>
      <c r="E2" s="25"/>
      <c r="F2" s="25"/>
      <c r="G2" s="20"/>
    </row>
    <row r="3" spans="1:7" ht="14.25" customHeight="1">
      <c r="A3" s="5" t="s">
        <v>0</v>
      </c>
      <c r="B3" s="160" t="s">
        <v>12</v>
      </c>
      <c r="C3" s="160"/>
      <c r="D3" s="160"/>
      <c r="E3" s="160"/>
      <c r="F3" s="18"/>
      <c r="G3" s="16" t="s">
        <v>10</v>
      </c>
    </row>
    <row r="4" spans="1:8" ht="14.25" customHeight="1">
      <c r="A4" s="161" t="s">
        <v>26</v>
      </c>
      <c r="B4" s="162">
        <f>G10</f>
        <v>1997760390</v>
      </c>
      <c r="C4" s="163"/>
      <c r="D4" s="163"/>
      <c r="E4" s="164"/>
      <c r="F4" s="23" t="s">
        <v>29</v>
      </c>
      <c r="G4" s="26">
        <v>1491952650</v>
      </c>
      <c r="H4" s="30"/>
    </row>
    <row r="5" spans="1:7" ht="14.25" customHeight="1">
      <c r="A5" s="156"/>
      <c r="B5" s="165"/>
      <c r="C5" s="166"/>
      <c r="D5" s="166"/>
      <c r="E5" s="167"/>
      <c r="F5" s="23" t="s">
        <v>30</v>
      </c>
      <c r="G5" s="21">
        <v>413117200</v>
      </c>
    </row>
    <row r="6" spans="1:7" ht="14.25" customHeight="1">
      <c r="A6" s="156"/>
      <c r="B6" s="165"/>
      <c r="C6" s="166"/>
      <c r="D6" s="166"/>
      <c r="E6" s="167"/>
      <c r="F6" s="17" t="s">
        <v>32</v>
      </c>
      <c r="G6" s="21">
        <v>7531540</v>
      </c>
    </row>
    <row r="7" spans="1:7" ht="14.25" customHeight="1">
      <c r="A7" s="156"/>
      <c r="B7" s="165"/>
      <c r="C7" s="166"/>
      <c r="D7" s="166"/>
      <c r="E7" s="167"/>
      <c r="F7" s="17" t="s">
        <v>37</v>
      </c>
      <c r="G7" s="21">
        <v>54303000</v>
      </c>
    </row>
    <row r="8" spans="1:7" ht="14.25" customHeight="1">
      <c r="A8" s="156"/>
      <c r="B8" s="165"/>
      <c r="C8" s="166"/>
      <c r="D8" s="166"/>
      <c r="E8" s="167"/>
      <c r="F8" s="17" t="s">
        <v>45</v>
      </c>
      <c r="G8" s="21">
        <v>30856000</v>
      </c>
    </row>
    <row r="9" spans="1:7" ht="14.25" customHeight="1">
      <c r="A9" s="156"/>
      <c r="B9" s="165"/>
      <c r="C9" s="166"/>
      <c r="D9" s="166"/>
      <c r="E9" s="167"/>
      <c r="F9" s="17"/>
      <c r="G9" s="21"/>
    </row>
    <row r="10" spans="1:9" ht="14.25" customHeight="1">
      <c r="A10" s="158"/>
      <c r="B10" s="168"/>
      <c r="C10" s="169"/>
      <c r="D10" s="169"/>
      <c r="E10" s="170"/>
      <c r="F10" s="17"/>
      <c r="G10" s="21">
        <f>SUM(G4:G9)</f>
        <v>1997760390</v>
      </c>
      <c r="I10" s="15"/>
    </row>
    <row r="11" spans="1:9" ht="14.25" customHeight="1">
      <c r="A11" s="171" t="s">
        <v>39</v>
      </c>
      <c r="B11" s="171"/>
      <c r="C11" s="171"/>
      <c r="D11" s="2"/>
      <c r="E11" s="27"/>
      <c r="F11" s="27"/>
      <c r="G11" s="20"/>
      <c r="I11" s="15"/>
    </row>
    <row r="12" spans="1:13" ht="14.25" customHeight="1">
      <c r="A12" s="5" t="s">
        <v>1</v>
      </c>
      <c r="B12" s="5"/>
      <c r="C12" s="5" t="s">
        <v>2</v>
      </c>
      <c r="D12" s="5" t="s">
        <v>31</v>
      </c>
      <c r="E12" s="28" t="s">
        <v>13</v>
      </c>
      <c r="F12" s="32" t="s">
        <v>67</v>
      </c>
      <c r="G12" s="21" t="s">
        <v>3</v>
      </c>
      <c r="H12" s="24" t="s">
        <v>70</v>
      </c>
      <c r="I12" s="24" t="s">
        <v>71</v>
      </c>
      <c r="J12" s="24"/>
      <c r="K12" s="24"/>
      <c r="L12" s="24"/>
      <c r="M12" s="24"/>
    </row>
    <row r="13" spans="1:12" ht="14.25" customHeight="1">
      <c r="A13" s="161" t="s">
        <v>4</v>
      </c>
      <c r="B13" s="153" t="s">
        <v>5</v>
      </c>
      <c r="C13" s="172"/>
      <c r="D13" s="36"/>
      <c r="E13" s="65">
        <v>36321720</v>
      </c>
      <c r="F13" s="52" t="s">
        <v>68</v>
      </c>
      <c r="G13" s="66" t="s">
        <v>72</v>
      </c>
      <c r="H13" s="15">
        <v>55996440</v>
      </c>
      <c r="I13" s="15">
        <v>33661320</v>
      </c>
      <c r="J13" s="15"/>
      <c r="K13" s="15"/>
      <c r="L13" s="15"/>
    </row>
    <row r="14" spans="1:12" ht="14.25" customHeight="1">
      <c r="A14" s="156"/>
      <c r="B14" s="153" t="s">
        <v>46</v>
      </c>
      <c r="C14" s="154"/>
      <c r="D14" s="36"/>
      <c r="E14" s="63">
        <v>32401460</v>
      </c>
      <c r="F14" s="72">
        <v>6086180</v>
      </c>
      <c r="G14" s="64" t="s">
        <v>73</v>
      </c>
      <c r="H14" s="15"/>
      <c r="I14" s="15"/>
      <c r="J14" s="15"/>
      <c r="K14" s="15"/>
      <c r="L14" s="15"/>
    </row>
    <row r="15" spans="1:12" ht="14.25" customHeight="1">
      <c r="A15" s="156"/>
      <c r="B15" s="173" t="s">
        <v>6</v>
      </c>
      <c r="C15" s="172"/>
      <c r="D15" s="37"/>
      <c r="E15" s="61">
        <v>281975440</v>
      </c>
      <c r="F15" s="53" t="s">
        <v>69</v>
      </c>
      <c r="G15" s="62" t="s">
        <v>74</v>
      </c>
      <c r="H15" s="15"/>
      <c r="I15" s="15"/>
      <c r="J15" s="15"/>
      <c r="K15" s="15"/>
      <c r="L15" s="15"/>
    </row>
    <row r="16" spans="1:12" ht="14.25" customHeight="1">
      <c r="A16" s="156"/>
      <c r="B16" s="153" t="s">
        <v>25</v>
      </c>
      <c r="C16" s="154"/>
      <c r="D16" s="37"/>
      <c r="E16" s="38">
        <v>8680000</v>
      </c>
      <c r="F16" s="55">
        <v>3946450</v>
      </c>
      <c r="G16" s="46"/>
      <c r="H16" s="15"/>
      <c r="I16" s="15"/>
      <c r="J16" s="15"/>
      <c r="K16" s="15"/>
      <c r="L16" s="15"/>
    </row>
    <row r="17" spans="1:12" ht="14.25" customHeight="1">
      <c r="A17" s="156"/>
      <c r="B17" s="153" t="s">
        <v>44</v>
      </c>
      <c r="C17" s="154"/>
      <c r="D17" s="37"/>
      <c r="E17" s="38">
        <v>0</v>
      </c>
      <c r="F17" s="54" t="s">
        <v>28</v>
      </c>
      <c r="G17" s="46"/>
      <c r="H17" s="15"/>
      <c r="I17" s="15"/>
      <c r="J17" s="15"/>
      <c r="K17" s="15"/>
      <c r="L17" s="15"/>
    </row>
    <row r="18" spans="1:12" ht="14.25" customHeight="1">
      <c r="A18" s="156"/>
      <c r="B18" s="153" t="s">
        <v>47</v>
      </c>
      <c r="C18" s="154"/>
      <c r="D18" s="37"/>
      <c r="E18" s="67">
        <v>15115730</v>
      </c>
      <c r="F18" s="55">
        <v>4759740</v>
      </c>
      <c r="G18" s="46"/>
      <c r="H18" s="15">
        <v>2547280</v>
      </c>
      <c r="I18" s="68">
        <v>1273640</v>
      </c>
      <c r="J18" s="15"/>
      <c r="K18" s="15"/>
      <c r="L18" s="15"/>
    </row>
    <row r="19" spans="1:12" ht="14.25" customHeight="1">
      <c r="A19" s="156"/>
      <c r="B19" s="153" t="s">
        <v>17</v>
      </c>
      <c r="C19" s="154"/>
      <c r="D19" s="37"/>
      <c r="E19" s="67">
        <v>17092440</v>
      </c>
      <c r="F19" s="19"/>
      <c r="G19" s="46"/>
      <c r="H19" s="15">
        <v>3529720</v>
      </c>
      <c r="I19" s="68">
        <v>1764860</v>
      </c>
      <c r="J19" s="15"/>
      <c r="K19" s="15"/>
      <c r="L19" s="15"/>
    </row>
    <row r="20" spans="1:12" ht="14.25" customHeight="1">
      <c r="A20" s="156"/>
      <c r="B20" s="153" t="s">
        <v>33</v>
      </c>
      <c r="C20" s="154"/>
      <c r="D20" s="37"/>
      <c r="E20" s="67">
        <v>2748860</v>
      </c>
      <c r="F20" s="19"/>
      <c r="G20" s="46"/>
      <c r="H20" s="56">
        <v>443680</v>
      </c>
      <c r="I20" s="69">
        <v>221840</v>
      </c>
      <c r="J20" s="15"/>
      <c r="K20" s="15"/>
      <c r="L20" s="15"/>
    </row>
    <row r="21" spans="1:12" ht="14.25" customHeight="1">
      <c r="A21" s="156"/>
      <c r="B21" s="153" t="s">
        <v>18</v>
      </c>
      <c r="C21" s="154"/>
      <c r="D21" s="37"/>
      <c r="E21" s="67">
        <v>6298420</v>
      </c>
      <c r="F21" s="19"/>
      <c r="G21" s="46"/>
      <c r="H21" s="56">
        <v>1015440</v>
      </c>
      <c r="I21" s="69">
        <v>507720</v>
      </c>
      <c r="J21" s="15"/>
      <c r="K21" s="15"/>
      <c r="L21" s="15"/>
    </row>
    <row r="22" spans="1:12" ht="14.25" customHeight="1">
      <c r="A22" s="156"/>
      <c r="B22" s="153" t="s">
        <v>19</v>
      </c>
      <c r="C22" s="154"/>
      <c r="D22" s="37"/>
      <c r="E22" s="67">
        <v>34284300</v>
      </c>
      <c r="F22" s="33" t="s">
        <v>50</v>
      </c>
      <c r="G22" s="46">
        <v>3428430</v>
      </c>
      <c r="H22" s="57">
        <v>6856860</v>
      </c>
      <c r="I22" s="70">
        <v>3428430</v>
      </c>
      <c r="J22" s="15"/>
      <c r="K22" s="15"/>
      <c r="L22" s="15"/>
    </row>
    <row r="23" spans="1:12" ht="14.25" customHeight="1">
      <c r="A23" s="156"/>
      <c r="B23" s="153" t="s">
        <v>38</v>
      </c>
      <c r="C23" s="154"/>
      <c r="D23" s="37"/>
      <c r="E23" s="67">
        <v>9537100</v>
      </c>
      <c r="F23" s="33" t="s">
        <v>51</v>
      </c>
      <c r="G23" s="46">
        <v>953800</v>
      </c>
      <c r="H23" s="58">
        <v>1907600</v>
      </c>
      <c r="I23" s="71">
        <v>953800</v>
      </c>
      <c r="J23" s="15"/>
      <c r="K23" s="15"/>
      <c r="L23" s="15"/>
    </row>
    <row r="24" spans="1:12" ht="14.25" customHeight="1">
      <c r="A24" s="158"/>
      <c r="B24" s="10" t="s">
        <v>14</v>
      </c>
      <c r="C24" s="4"/>
      <c r="D24" s="37"/>
      <c r="E24" s="39">
        <f>SUM(E13:E23)</f>
        <v>444455470</v>
      </c>
      <c r="F24" s="8"/>
      <c r="G24" s="47"/>
      <c r="H24" s="59"/>
      <c r="I24" s="60"/>
      <c r="J24" s="15"/>
      <c r="K24" s="15"/>
      <c r="L24" s="15"/>
    </row>
    <row r="25" spans="1:12" ht="14.25" customHeight="1">
      <c r="A25" s="157" t="s">
        <v>7</v>
      </c>
      <c r="B25" s="153" t="s">
        <v>75</v>
      </c>
      <c r="C25" s="154"/>
      <c r="D25" s="37"/>
      <c r="E25" s="34">
        <v>56480000</v>
      </c>
      <c r="F25" s="29"/>
      <c r="G25" s="48"/>
      <c r="H25" s="15"/>
      <c r="I25" s="15"/>
      <c r="J25" s="15"/>
      <c r="K25" s="15"/>
      <c r="L25" s="15"/>
    </row>
    <row r="26" spans="1:12" ht="14.25" customHeight="1">
      <c r="A26" s="156"/>
      <c r="B26" s="153" t="s">
        <v>76</v>
      </c>
      <c r="C26" s="154"/>
      <c r="D26" s="37"/>
      <c r="E26" s="34">
        <v>1139556790</v>
      </c>
      <c r="F26" s="29"/>
      <c r="G26" s="48"/>
      <c r="H26" s="15"/>
      <c r="I26" s="15"/>
      <c r="J26" s="15"/>
      <c r="K26" s="15"/>
      <c r="L26" s="15"/>
    </row>
    <row r="27" spans="1:12" ht="14.25" customHeight="1">
      <c r="A27" s="158"/>
      <c r="B27" s="10" t="s">
        <v>14</v>
      </c>
      <c r="C27" s="4"/>
      <c r="D27" s="37"/>
      <c r="E27" s="35">
        <f>SUM(E25:E26)</f>
        <v>1196036790</v>
      </c>
      <c r="F27" s="9"/>
      <c r="G27" s="47"/>
      <c r="H27" s="15"/>
      <c r="I27" s="15"/>
      <c r="J27" s="15"/>
      <c r="K27" s="15"/>
      <c r="L27" s="15"/>
    </row>
    <row r="28" spans="1:12" ht="14.25" customHeight="1">
      <c r="A28" s="157" t="s">
        <v>52</v>
      </c>
      <c r="B28" s="175" t="s">
        <v>53</v>
      </c>
      <c r="C28" s="176"/>
      <c r="D28" s="4"/>
      <c r="E28" s="43">
        <v>21629270</v>
      </c>
      <c r="F28" s="8"/>
      <c r="G28" s="47"/>
      <c r="H28" s="15"/>
      <c r="I28" s="15"/>
      <c r="J28" s="15"/>
      <c r="K28" s="15"/>
      <c r="L28" s="15"/>
    </row>
    <row r="29" spans="1:12" ht="14.25" customHeight="1">
      <c r="A29" s="155"/>
      <c r="B29" s="175" t="s">
        <v>54</v>
      </c>
      <c r="C29" s="176"/>
      <c r="D29" s="4"/>
      <c r="E29" s="44">
        <v>0</v>
      </c>
      <c r="F29" s="1"/>
      <c r="G29" s="49"/>
      <c r="H29" s="15"/>
      <c r="I29" s="15"/>
      <c r="J29" s="15"/>
      <c r="K29" s="15"/>
      <c r="L29" s="15"/>
    </row>
    <row r="30" spans="1:12" ht="14.25" customHeight="1">
      <c r="A30" s="174"/>
      <c r="B30" s="10" t="s">
        <v>55</v>
      </c>
      <c r="C30" s="4"/>
      <c r="D30" s="4"/>
      <c r="E30" s="45">
        <f>SUM(E28:E29)</f>
        <v>21629270</v>
      </c>
      <c r="F30" s="9"/>
      <c r="G30" s="50"/>
      <c r="H30" s="15"/>
      <c r="I30" s="15"/>
      <c r="J30" s="15"/>
      <c r="K30" s="15"/>
      <c r="L30" s="15"/>
    </row>
    <row r="31" spans="1:12" ht="14.25" customHeight="1">
      <c r="A31" s="155" t="s">
        <v>20</v>
      </c>
      <c r="B31" s="153" t="s">
        <v>40</v>
      </c>
      <c r="C31" s="154"/>
      <c r="D31" s="40"/>
      <c r="E31" s="41">
        <v>0</v>
      </c>
      <c r="F31" s="13"/>
      <c r="G31" s="47"/>
      <c r="H31" s="15"/>
      <c r="I31" s="15"/>
      <c r="J31" s="15"/>
      <c r="K31" s="15"/>
      <c r="L31" s="15"/>
    </row>
    <row r="32" spans="1:12" ht="14.25" customHeight="1">
      <c r="A32" s="156"/>
      <c r="B32" s="153" t="s">
        <v>15</v>
      </c>
      <c r="C32" s="154"/>
      <c r="D32" s="40"/>
      <c r="E32" s="73">
        <v>46995530</v>
      </c>
      <c r="F32" s="13"/>
      <c r="G32" s="47" t="s">
        <v>66</v>
      </c>
      <c r="H32" s="15">
        <v>10200000</v>
      </c>
      <c r="I32" s="15">
        <v>5100000</v>
      </c>
      <c r="J32" s="15"/>
      <c r="K32" s="15"/>
      <c r="L32" s="15"/>
    </row>
    <row r="33" spans="1:12" ht="14.25" customHeight="1">
      <c r="A33" s="156"/>
      <c r="B33" s="153" t="s">
        <v>8</v>
      </c>
      <c r="C33" s="154"/>
      <c r="D33" s="40"/>
      <c r="E33" s="73">
        <v>25173810</v>
      </c>
      <c r="F33" s="13"/>
      <c r="G33" s="47" t="s">
        <v>61</v>
      </c>
      <c r="H33" s="15">
        <v>5200000</v>
      </c>
      <c r="I33" s="15">
        <v>2600000</v>
      </c>
      <c r="J33" s="15"/>
      <c r="K33" s="15"/>
      <c r="L33" s="15"/>
    </row>
    <row r="34" spans="1:12" ht="14.25" customHeight="1">
      <c r="A34" s="156"/>
      <c r="B34" s="153" t="s">
        <v>34</v>
      </c>
      <c r="C34" s="154"/>
      <c r="D34" s="40"/>
      <c r="E34" s="73">
        <v>28259280</v>
      </c>
      <c r="F34" s="13"/>
      <c r="G34" s="47" t="s">
        <v>60</v>
      </c>
      <c r="H34" s="15">
        <v>5400000</v>
      </c>
      <c r="I34" s="15">
        <v>2700000</v>
      </c>
      <c r="J34" s="15"/>
      <c r="K34" s="15"/>
      <c r="L34" s="15"/>
    </row>
    <row r="35" spans="1:12" ht="14.25" customHeight="1">
      <c r="A35" s="156"/>
      <c r="B35" s="153" t="s">
        <v>36</v>
      </c>
      <c r="C35" s="154"/>
      <c r="D35" s="40"/>
      <c r="E35" s="73">
        <v>7068150</v>
      </c>
      <c r="F35" s="13"/>
      <c r="G35" s="47" t="s">
        <v>77</v>
      </c>
      <c r="H35" s="15">
        <v>1000000</v>
      </c>
      <c r="I35" s="15">
        <v>500000</v>
      </c>
      <c r="J35" s="15"/>
      <c r="K35" s="15"/>
      <c r="L35" s="15"/>
    </row>
    <row r="36" spans="1:12" ht="14.25" customHeight="1">
      <c r="A36" s="156"/>
      <c r="B36" s="153" t="s">
        <v>35</v>
      </c>
      <c r="C36" s="154"/>
      <c r="D36" s="40"/>
      <c r="E36" s="73">
        <v>2460000</v>
      </c>
      <c r="F36" s="13"/>
      <c r="G36" s="47" t="s">
        <v>62</v>
      </c>
      <c r="H36" s="15">
        <v>500000</v>
      </c>
      <c r="I36" s="15">
        <v>246000</v>
      </c>
      <c r="J36" s="15"/>
      <c r="K36" s="15"/>
      <c r="L36" s="15"/>
    </row>
    <row r="37" spans="1:12" ht="14.25" customHeight="1">
      <c r="A37" s="156"/>
      <c r="B37" s="153" t="s">
        <v>21</v>
      </c>
      <c r="C37" s="154"/>
      <c r="D37" s="40"/>
      <c r="E37" s="73">
        <v>209230</v>
      </c>
      <c r="F37" s="13"/>
      <c r="G37" s="47" t="s">
        <v>65</v>
      </c>
      <c r="H37" s="15">
        <v>50000</v>
      </c>
      <c r="I37" s="15">
        <v>25000</v>
      </c>
      <c r="J37" s="15"/>
      <c r="K37" s="15"/>
      <c r="L37" s="15"/>
    </row>
    <row r="38" spans="1:12" ht="14.25" customHeight="1">
      <c r="A38" s="156"/>
      <c r="B38" s="153" t="s">
        <v>57</v>
      </c>
      <c r="C38" s="154"/>
      <c r="D38" s="40"/>
      <c r="E38" s="73">
        <v>1727000</v>
      </c>
      <c r="F38" s="13"/>
      <c r="G38" s="47"/>
      <c r="H38" s="15">
        <v>0</v>
      </c>
      <c r="I38" s="15"/>
      <c r="J38" s="15"/>
      <c r="K38" s="15"/>
      <c r="L38" s="15"/>
    </row>
    <row r="39" spans="1:12" ht="14.25" customHeight="1">
      <c r="A39" s="156"/>
      <c r="B39" s="153" t="s">
        <v>56</v>
      </c>
      <c r="C39" s="154"/>
      <c r="D39" s="40"/>
      <c r="E39" s="73">
        <v>1450000</v>
      </c>
      <c r="F39" s="13"/>
      <c r="G39" s="47" t="s">
        <v>63</v>
      </c>
      <c r="H39" s="15">
        <v>0</v>
      </c>
      <c r="I39" s="15"/>
      <c r="J39" s="15"/>
      <c r="K39" s="15"/>
      <c r="L39" s="15"/>
    </row>
    <row r="40" spans="1:12" ht="14.25" customHeight="1">
      <c r="A40" s="156"/>
      <c r="B40" s="153" t="s">
        <v>41</v>
      </c>
      <c r="C40" s="154"/>
      <c r="D40" s="40"/>
      <c r="E40" s="73">
        <v>1100000</v>
      </c>
      <c r="F40" s="13"/>
      <c r="G40" s="47" t="s">
        <v>64</v>
      </c>
      <c r="H40" s="15">
        <v>220000</v>
      </c>
      <c r="I40" s="15">
        <v>110000</v>
      </c>
      <c r="J40" s="15"/>
      <c r="K40" s="15"/>
      <c r="L40" s="15"/>
    </row>
    <row r="41" spans="1:12" ht="14.25" customHeight="1">
      <c r="A41" s="156"/>
      <c r="B41" s="153" t="s">
        <v>42</v>
      </c>
      <c r="C41" s="154"/>
      <c r="D41" s="40"/>
      <c r="E41" s="73">
        <v>5434000</v>
      </c>
      <c r="F41" s="13"/>
      <c r="G41" s="47" t="s">
        <v>58</v>
      </c>
      <c r="H41" s="15">
        <v>1088000</v>
      </c>
      <c r="I41" s="15">
        <v>543400</v>
      </c>
      <c r="J41" s="15"/>
      <c r="K41" s="15"/>
      <c r="L41" s="15"/>
    </row>
    <row r="42" spans="1:12" ht="14.25" customHeight="1">
      <c r="A42" s="156"/>
      <c r="B42" s="153" t="s">
        <v>43</v>
      </c>
      <c r="C42" s="154"/>
      <c r="D42" s="40"/>
      <c r="E42" s="73">
        <v>1980000</v>
      </c>
      <c r="F42" s="13"/>
      <c r="G42" s="47" t="s">
        <v>59</v>
      </c>
      <c r="H42" s="15">
        <v>396000</v>
      </c>
      <c r="I42" s="15">
        <v>198000</v>
      </c>
      <c r="J42" s="15"/>
      <c r="K42" s="15"/>
      <c r="L42" s="15"/>
    </row>
    <row r="43" spans="1:12" ht="14.25" customHeight="1">
      <c r="A43" s="156"/>
      <c r="B43" s="11" t="s">
        <v>24</v>
      </c>
      <c r="C43" s="12"/>
      <c r="D43" s="40"/>
      <c r="E43" s="35">
        <f>SUM(E31:E42)</f>
        <v>121857000</v>
      </c>
      <c r="F43" s="9"/>
      <c r="G43" s="47"/>
      <c r="H43" s="15"/>
      <c r="I43" s="15"/>
      <c r="J43" s="15"/>
      <c r="K43" s="15"/>
      <c r="L43" s="15"/>
    </row>
    <row r="44" spans="1:12" ht="14.25" customHeight="1">
      <c r="A44" s="156"/>
      <c r="B44" s="153" t="s">
        <v>22</v>
      </c>
      <c r="C44" s="154"/>
      <c r="D44" s="40"/>
      <c r="E44" s="41">
        <v>63033240</v>
      </c>
      <c r="F44" s="13"/>
      <c r="G44" s="22"/>
      <c r="H44" s="15">
        <v>0</v>
      </c>
      <c r="I44" s="15">
        <v>0</v>
      </c>
      <c r="J44" s="15"/>
      <c r="K44" s="15"/>
      <c r="L44" s="15"/>
    </row>
    <row r="45" spans="1:12" ht="14.25" customHeight="1">
      <c r="A45" s="156"/>
      <c r="B45" s="10" t="s">
        <v>14</v>
      </c>
      <c r="C45" s="11"/>
      <c r="D45" s="42"/>
      <c r="E45" s="35">
        <v>62902340</v>
      </c>
      <c r="F45" s="9"/>
      <c r="G45" s="47"/>
      <c r="H45" s="15"/>
      <c r="I45" s="15"/>
      <c r="J45" s="15"/>
      <c r="K45" s="15"/>
      <c r="L45" s="15"/>
    </row>
    <row r="46" spans="1:12" ht="14.25" customHeight="1">
      <c r="A46" s="14"/>
      <c r="B46" s="10" t="s">
        <v>23</v>
      </c>
      <c r="C46" s="11"/>
      <c r="D46" s="42"/>
      <c r="E46" s="35">
        <f>SUM(E43,E45)</f>
        <v>184759340</v>
      </c>
      <c r="F46" s="9"/>
      <c r="G46" s="47"/>
      <c r="H46" s="15"/>
      <c r="I46" s="15"/>
      <c r="J46" s="15"/>
      <c r="K46" s="15"/>
      <c r="L46" s="15"/>
    </row>
    <row r="47" spans="1:12" ht="14.25" customHeight="1">
      <c r="A47" s="4"/>
      <c r="B47" s="10" t="s">
        <v>16</v>
      </c>
      <c r="C47" s="11"/>
      <c r="D47" s="42"/>
      <c r="E47" s="35">
        <f>E24+E27+E30+E43+E45</f>
        <v>1846880870</v>
      </c>
      <c r="F47" s="9"/>
      <c r="G47" s="51"/>
      <c r="H47" s="15">
        <f>SUM(H13:H46)</f>
        <v>96351020</v>
      </c>
      <c r="I47" s="15">
        <f>SUM(I13:I46)</f>
        <v>53834010</v>
      </c>
      <c r="J47" s="15"/>
      <c r="K47" s="15"/>
      <c r="L47" s="15"/>
    </row>
    <row r="48" spans="1:12" ht="14.25" customHeight="1">
      <c r="A48" s="2" t="s">
        <v>9</v>
      </c>
      <c r="B48" s="2"/>
      <c r="C48" s="2"/>
      <c r="D48" s="3"/>
      <c r="E48" s="31">
        <f>B4-E47</f>
        <v>150879520</v>
      </c>
      <c r="F48" s="25"/>
      <c r="G48" s="20"/>
      <c r="H48" s="15"/>
      <c r="I48" s="15"/>
      <c r="J48" s="15"/>
      <c r="K48" s="15"/>
      <c r="L48" s="15"/>
    </row>
    <row r="49" spans="1:12" ht="14.25" customHeight="1">
      <c r="A49" s="2"/>
      <c r="B49" s="2"/>
      <c r="C49" s="2"/>
      <c r="D49" s="3"/>
      <c r="E49" s="31"/>
      <c r="F49" s="25"/>
      <c r="G49" s="20"/>
      <c r="H49" s="15"/>
      <c r="I49" s="15"/>
      <c r="J49" s="15"/>
      <c r="K49" s="15"/>
      <c r="L49" s="15"/>
    </row>
    <row r="50" spans="1:12" ht="14.25" customHeight="1">
      <c r="A50" s="2"/>
      <c r="B50" s="2"/>
      <c r="C50" s="2"/>
      <c r="D50" s="3"/>
      <c r="E50" s="31"/>
      <c r="F50" s="25"/>
      <c r="G50" s="20"/>
      <c r="H50" s="15"/>
      <c r="I50" s="15"/>
      <c r="J50" s="15"/>
      <c r="K50" s="15"/>
      <c r="L50" s="15"/>
    </row>
    <row r="51" spans="1:12" ht="14.25" customHeight="1">
      <c r="A51" s="2"/>
      <c r="B51" s="2"/>
      <c r="C51" s="2"/>
      <c r="D51" s="3"/>
      <c r="E51" s="31"/>
      <c r="F51" s="25"/>
      <c r="G51" s="20"/>
      <c r="H51" s="15"/>
      <c r="I51" s="15"/>
      <c r="J51" s="15"/>
      <c r="K51" s="15"/>
      <c r="L51" s="15"/>
    </row>
    <row r="52" spans="1:12" ht="14.25" customHeight="1">
      <c r="A52" s="2"/>
      <c r="B52" s="2"/>
      <c r="C52" s="2"/>
      <c r="D52" s="2"/>
      <c r="E52" s="6"/>
      <c r="F52" s="177" t="s">
        <v>48</v>
      </c>
      <c r="G52" s="177"/>
      <c r="H52" s="15"/>
      <c r="I52" s="15"/>
      <c r="J52" s="15"/>
      <c r="K52" s="15"/>
      <c r="L52" s="15"/>
    </row>
  </sheetData>
  <sheetProtection/>
  <mergeCells count="38">
    <mergeCell ref="A28:A30"/>
    <mergeCell ref="B28:C28"/>
    <mergeCell ref="B29:C29"/>
    <mergeCell ref="B38:C38"/>
    <mergeCell ref="B39:C39"/>
    <mergeCell ref="F52:G52"/>
    <mergeCell ref="B37:C37"/>
    <mergeCell ref="B40:C40"/>
    <mergeCell ref="B41:C41"/>
    <mergeCell ref="B42:C42"/>
    <mergeCell ref="A1:G1"/>
    <mergeCell ref="B3:E3"/>
    <mergeCell ref="A4:A10"/>
    <mergeCell ref="B4:E10"/>
    <mergeCell ref="A11:C11"/>
    <mergeCell ref="A13:A24"/>
    <mergeCell ref="B13:C13"/>
    <mergeCell ref="B14:C14"/>
    <mergeCell ref="B15:C15"/>
    <mergeCell ref="B23:C23"/>
    <mergeCell ref="A25:A27"/>
    <mergeCell ref="B25:C25"/>
    <mergeCell ref="B26:C26"/>
    <mergeCell ref="B16:C16"/>
    <mergeCell ref="B17:C17"/>
    <mergeCell ref="B18:C18"/>
    <mergeCell ref="B19:C19"/>
    <mergeCell ref="B20:C20"/>
    <mergeCell ref="B21:C21"/>
    <mergeCell ref="B22:C22"/>
    <mergeCell ref="B44:C44"/>
    <mergeCell ref="A31:A45"/>
    <mergeCell ref="B31:C31"/>
    <mergeCell ref="B32:C32"/>
    <mergeCell ref="B33:C33"/>
    <mergeCell ref="B34:C34"/>
    <mergeCell ref="B35:C35"/>
    <mergeCell ref="B36:C36"/>
  </mergeCells>
  <printOptions/>
  <pageMargins left="0.5118110236220472" right="0.5118110236220472" top="0.5511811023622047" bottom="0.15748031496062992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1">
      <selection activeCell="D25" sqref="D25"/>
    </sheetView>
  </sheetViews>
  <sheetFormatPr defaultColWidth="8.88671875" defaultRowHeight="13.5"/>
  <cols>
    <col min="1" max="1" width="10.77734375" style="0" customWidth="1"/>
    <col min="2" max="2" width="15.21484375" style="0" customWidth="1"/>
    <col min="3" max="3" width="5.99609375" style="0" bestFit="1" customWidth="1"/>
    <col min="4" max="4" width="15.4453125" style="0" customWidth="1"/>
    <col min="5" max="5" width="13.10546875" style="0" customWidth="1"/>
    <col min="6" max="6" width="19.3359375" style="0" customWidth="1"/>
    <col min="7" max="7" width="13.77734375" style="24" bestFit="1" customWidth="1"/>
    <col min="8" max="8" width="15.4453125" style="0" bestFit="1" customWidth="1"/>
    <col min="9" max="9" width="2.21484375" style="129" customWidth="1"/>
    <col min="10" max="10" width="6.5546875" style="24" customWidth="1"/>
    <col min="11" max="17" width="8.77734375" style="24" customWidth="1"/>
  </cols>
  <sheetData>
    <row r="1" spans="1:9" ht="24" customHeight="1">
      <c r="A1" s="159" t="s">
        <v>152</v>
      </c>
      <c r="B1" s="159"/>
      <c r="C1" s="159"/>
      <c r="D1" s="159"/>
      <c r="E1" s="159"/>
      <c r="F1" s="159"/>
      <c r="G1" s="113" t="s">
        <v>27</v>
      </c>
      <c r="H1" s="106"/>
      <c r="I1" s="127"/>
    </row>
    <row r="2" spans="1:13" ht="18" customHeight="1">
      <c r="A2" s="7" t="s">
        <v>11</v>
      </c>
      <c r="B2" s="2"/>
      <c r="C2" s="2"/>
      <c r="D2" s="178" t="s">
        <v>79</v>
      </c>
      <c r="E2" s="178"/>
      <c r="F2" s="80"/>
      <c r="G2" s="118"/>
      <c r="H2" s="107"/>
      <c r="I2" s="107"/>
      <c r="K2" s="179" t="s">
        <v>147</v>
      </c>
      <c r="L2" s="179"/>
      <c r="M2" s="124"/>
    </row>
    <row r="3" spans="1:13" ht="14.25" customHeight="1">
      <c r="A3" s="5" t="s">
        <v>0</v>
      </c>
      <c r="B3" s="160" t="s">
        <v>12</v>
      </c>
      <c r="C3" s="160"/>
      <c r="D3" s="160"/>
      <c r="E3" s="18"/>
      <c r="F3" s="16" t="s">
        <v>10</v>
      </c>
      <c r="H3" s="102"/>
      <c r="I3" s="102"/>
      <c r="K3" s="132" t="s">
        <v>138</v>
      </c>
      <c r="L3" s="133">
        <v>90480</v>
      </c>
      <c r="M3" s="125"/>
    </row>
    <row r="4" spans="1:13" ht="14.25" customHeight="1">
      <c r="A4" s="157" t="s">
        <v>153</v>
      </c>
      <c r="B4" s="162">
        <f>F10</f>
        <v>834906670</v>
      </c>
      <c r="C4" s="163"/>
      <c r="D4" s="164"/>
      <c r="E4" s="23" t="s">
        <v>29</v>
      </c>
      <c r="F4" s="82">
        <v>477682450</v>
      </c>
      <c r="H4" s="102"/>
      <c r="I4" s="102"/>
      <c r="K4" s="132" t="s">
        <v>139</v>
      </c>
      <c r="L4" s="133">
        <v>106400</v>
      </c>
      <c r="M4" s="125"/>
    </row>
    <row r="5" spans="1:13" ht="14.25" customHeight="1">
      <c r="A5" s="156"/>
      <c r="B5" s="165"/>
      <c r="C5" s="166"/>
      <c r="D5" s="167"/>
      <c r="E5" s="23" t="s">
        <v>30</v>
      </c>
      <c r="F5" s="117">
        <v>231930000</v>
      </c>
      <c r="H5" s="102"/>
      <c r="I5" s="102"/>
      <c r="K5" s="132" t="s">
        <v>140</v>
      </c>
      <c r="L5" s="133">
        <v>1301120</v>
      </c>
      <c r="M5" s="125"/>
    </row>
    <row r="6" spans="1:13" ht="14.25" customHeight="1">
      <c r="A6" s="156"/>
      <c r="B6" s="165"/>
      <c r="C6" s="166"/>
      <c r="D6" s="167"/>
      <c r="E6" s="17" t="s">
        <v>123</v>
      </c>
      <c r="F6" s="117">
        <v>92677000</v>
      </c>
      <c r="H6" s="102"/>
      <c r="I6" s="102"/>
      <c r="K6" s="132" t="s">
        <v>141</v>
      </c>
      <c r="L6" s="133">
        <v>1140810</v>
      </c>
      <c r="M6" s="125"/>
    </row>
    <row r="7" spans="1:13" ht="14.25" customHeight="1">
      <c r="A7" s="156"/>
      <c r="B7" s="165"/>
      <c r="C7" s="166"/>
      <c r="D7" s="167"/>
      <c r="E7" s="17" t="s">
        <v>127</v>
      </c>
      <c r="F7" s="117">
        <v>7840000</v>
      </c>
      <c r="H7" s="102"/>
      <c r="I7" s="102"/>
      <c r="K7" s="132" t="s">
        <v>142</v>
      </c>
      <c r="L7" s="133">
        <v>982520</v>
      </c>
      <c r="M7" s="125"/>
    </row>
    <row r="8" spans="1:13" ht="14.25" customHeight="1">
      <c r="A8" s="156"/>
      <c r="B8" s="165"/>
      <c r="C8" s="166"/>
      <c r="D8" s="167"/>
      <c r="E8" s="17" t="s">
        <v>45</v>
      </c>
      <c r="F8" s="117">
        <v>18630000</v>
      </c>
      <c r="H8" s="102"/>
      <c r="I8" s="102"/>
      <c r="K8" s="132" t="s">
        <v>143</v>
      </c>
      <c r="L8" s="133">
        <v>924520</v>
      </c>
      <c r="M8" s="125"/>
    </row>
    <row r="9" spans="1:13" ht="14.25" customHeight="1">
      <c r="A9" s="156"/>
      <c r="B9" s="165"/>
      <c r="C9" s="166"/>
      <c r="D9" s="167"/>
      <c r="E9" s="17" t="s">
        <v>32</v>
      </c>
      <c r="F9" s="117">
        <v>6147220</v>
      </c>
      <c r="H9" s="102"/>
      <c r="I9" s="102"/>
      <c r="K9" s="132" t="s">
        <v>144</v>
      </c>
      <c r="L9" s="133">
        <v>907940</v>
      </c>
      <c r="M9" s="125"/>
    </row>
    <row r="10" spans="1:13" ht="14.25" customHeight="1">
      <c r="A10" s="158"/>
      <c r="B10" s="168"/>
      <c r="C10" s="169"/>
      <c r="D10" s="170"/>
      <c r="E10" s="17" t="s">
        <v>78</v>
      </c>
      <c r="F10" s="123">
        <f>SUM(F4:F9)</f>
        <v>834906670</v>
      </c>
      <c r="H10" s="87"/>
      <c r="I10" s="118"/>
      <c r="K10" s="132" t="s">
        <v>145</v>
      </c>
      <c r="L10" s="133">
        <v>772510</v>
      </c>
      <c r="M10" s="125"/>
    </row>
    <row r="11" spans="1:13" ht="14.25" customHeight="1">
      <c r="A11" s="171" t="s">
        <v>39</v>
      </c>
      <c r="B11" s="171"/>
      <c r="C11" s="171"/>
      <c r="D11" s="27"/>
      <c r="E11" s="27"/>
      <c r="F11" s="20"/>
      <c r="H11" s="107"/>
      <c r="I11" s="107"/>
      <c r="K11" s="134" t="s">
        <v>146</v>
      </c>
      <c r="L11" s="135">
        <f>SUM(L3:L10)</f>
        <v>6226300</v>
      </c>
      <c r="M11" s="126"/>
    </row>
    <row r="12" spans="1:9" ht="14.25" customHeight="1">
      <c r="A12" s="5" t="s">
        <v>1</v>
      </c>
      <c r="B12" s="180" t="s">
        <v>110</v>
      </c>
      <c r="C12" s="181"/>
      <c r="D12" s="28" t="s">
        <v>13</v>
      </c>
      <c r="E12" s="95" t="s">
        <v>126</v>
      </c>
      <c r="F12" s="21" t="s">
        <v>3</v>
      </c>
      <c r="H12" s="104" t="s">
        <v>128</v>
      </c>
      <c r="I12" s="107"/>
    </row>
    <row r="13" spans="1:9" ht="14.25" customHeight="1">
      <c r="A13" s="161" t="s">
        <v>4</v>
      </c>
      <c r="B13" s="153" t="s">
        <v>80</v>
      </c>
      <c r="C13" s="172"/>
      <c r="D13" s="92">
        <f aca="true" t="shared" si="0" ref="D13:D24">E13+H13</f>
        <v>14635630</v>
      </c>
      <c r="E13" s="65">
        <v>10844490</v>
      </c>
      <c r="F13" s="76"/>
      <c r="G13" s="87"/>
      <c r="H13" s="115">
        <v>3791140</v>
      </c>
      <c r="I13" s="128"/>
    </row>
    <row r="14" spans="1:9" ht="14.25" customHeight="1">
      <c r="A14" s="156"/>
      <c r="B14" s="153" t="s">
        <v>81</v>
      </c>
      <c r="C14" s="154"/>
      <c r="D14" s="92">
        <f t="shared" si="0"/>
        <v>14216800</v>
      </c>
      <c r="E14" s="65">
        <v>10529440</v>
      </c>
      <c r="F14" s="76"/>
      <c r="G14" s="87"/>
      <c r="H14" s="115">
        <v>3687360</v>
      </c>
      <c r="I14" s="128"/>
    </row>
    <row r="15" spans="1:9" ht="14.25" customHeight="1">
      <c r="A15" s="156"/>
      <c r="B15" s="182" t="s">
        <v>82</v>
      </c>
      <c r="C15" s="172"/>
      <c r="D15" s="92">
        <f t="shared" si="0"/>
        <v>118645770</v>
      </c>
      <c r="E15" s="91">
        <v>89380280</v>
      </c>
      <c r="F15" s="76"/>
      <c r="G15" s="119"/>
      <c r="H15" s="115">
        <v>29265490</v>
      </c>
      <c r="I15" s="128"/>
    </row>
    <row r="16" spans="1:9" ht="14.25" customHeight="1">
      <c r="A16" s="156"/>
      <c r="B16" s="153" t="s">
        <v>83</v>
      </c>
      <c r="C16" s="154"/>
      <c r="D16" s="96">
        <f t="shared" si="0"/>
        <v>0</v>
      </c>
      <c r="E16" s="91">
        <v>0</v>
      </c>
      <c r="F16" s="46"/>
      <c r="G16" s="87"/>
      <c r="H16" s="115">
        <v>0</v>
      </c>
      <c r="I16" s="128"/>
    </row>
    <row r="17" spans="1:9" ht="14.25" customHeight="1">
      <c r="A17" s="156"/>
      <c r="B17" s="153" t="s">
        <v>130</v>
      </c>
      <c r="C17" s="154"/>
      <c r="D17" s="112">
        <f t="shared" si="0"/>
        <v>0</v>
      </c>
      <c r="E17" s="91">
        <v>0</v>
      </c>
      <c r="F17" s="46"/>
      <c r="G17" s="87"/>
      <c r="H17" s="130">
        <f>N20</f>
        <v>0</v>
      </c>
      <c r="I17" s="128"/>
    </row>
    <row r="18" spans="1:17" ht="14.25" customHeight="1">
      <c r="A18" s="156"/>
      <c r="B18" s="153" t="s">
        <v>131</v>
      </c>
      <c r="C18" s="154"/>
      <c r="D18" s="112">
        <f t="shared" si="0"/>
        <v>0</v>
      </c>
      <c r="E18" s="91">
        <v>0</v>
      </c>
      <c r="F18" s="46"/>
      <c r="G18" s="87"/>
      <c r="H18" s="130">
        <f>O20</f>
        <v>0</v>
      </c>
      <c r="I18" s="128"/>
      <c r="J18" s="183" t="s">
        <v>149</v>
      </c>
      <c r="K18" s="183"/>
      <c r="L18" s="183"/>
      <c r="M18" s="183"/>
      <c r="N18" s="183"/>
      <c r="O18" s="183"/>
      <c r="P18" s="183"/>
      <c r="Q18" s="183"/>
    </row>
    <row r="19" spans="1:17" ht="14.25" customHeight="1">
      <c r="A19" s="156"/>
      <c r="B19" s="153" t="s">
        <v>134</v>
      </c>
      <c r="C19" s="154"/>
      <c r="D19" s="112">
        <f t="shared" si="0"/>
        <v>6228410</v>
      </c>
      <c r="E19" s="91">
        <v>0</v>
      </c>
      <c r="F19" s="98"/>
      <c r="G19" s="87"/>
      <c r="H19" s="130">
        <f>K23</f>
        <v>6228410</v>
      </c>
      <c r="I19" s="128"/>
      <c r="J19" s="75" t="s">
        <v>111</v>
      </c>
      <c r="K19" s="85" t="s">
        <v>136</v>
      </c>
      <c r="L19" s="85" t="s">
        <v>137</v>
      </c>
      <c r="M19" s="85" t="s">
        <v>109</v>
      </c>
      <c r="N19" s="85" t="s">
        <v>130</v>
      </c>
      <c r="O19" s="85" t="s">
        <v>131</v>
      </c>
      <c r="P19" s="85" t="s">
        <v>109</v>
      </c>
      <c r="Q19" s="85" t="s">
        <v>146</v>
      </c>
    </row>
    <row r="20" spans="1:17" ht="14.25" customHeight="1">
      <c r="A20" s="156"/>
      <c r="B20" s="153" t="s">
        <v>135</v>
      </c>
      <c r="C20" s="154"/>
      <c r="D20" s="112">
        <f t="shared" si="0"/>
        <v>832670</v>
      </c>
      <c r="E20" s="91">
        <v>0</v>
      </c>
      <c r="F20" s="131"/>
      <c r="G20" s="87"/>
      <c r="H20" s="130">
        <f>L23</f>
        <v>832670</v>
      </c>
      <c r="I20" s="128"/>
      <c r="J20" s="116" t="s">
        <v>112</v>
      </c>
      <c r="K20" s="90">
        <v>6565140</v>
      </c>
      <c r="L20" s="90">
        <v>663900</v>
      </c>
      <c r="M20" s="90">
        <f>SUM(K20:L20)</f>
        <v>7229040</v>
      </c>
      <c r="N20" s="90">
        <v>0</v>
      </c>
      <c r="O20" s="90">
        <v>0</v>
      </c>
      <c r="P20" s="90">
        <f>SUM(N20:O20)</f>
        <v>0</v>
      </c>
      <c r="Q20" s="111">
        <f>M20+P20</f>
        <v>7229040</v>
      </c>
    </row>
    <row r="21" spans="1:17" ht="14.25" customHeight="1">
      <c r="A21" s="156"/>
      <c r="B21" s="153" t="s">
        <v>84</v>
      </c>
      <c r="C21" s="154"/>
      <c r="D21" s="84">
        <f t="shared" si="0"/>
        <v>5283800</v>
      </c>
      <c r="E21" s="93">
        <v>3989390</v>
      </c>
      <c r="F21" s="46"/>
      <c r="G21" s="87"/>
      <c r="H21" s="115">
        <v>1294410</v>
      </c>
      <c r="I21" s="128"/>
      <c r="J21" s="116" t="s">
        <v>113</v>
      </c>
      <c r="K21" s="90">
        <v>6234190</v>
      </c>
      <c r="L21" s="90">
        <v>653080</v>
      </c>
      <c r="M21" s="90">
        <f>SUM(K20:L21)</f>
        <v>14116310</v>
      </c>
      <c r="N21" s="90">
        <v>0</v>
      </c>
      <c r="O21" s="90">
        <v>0</v>
      </c>
      <c r="P21" s="90">
        <f>SUM(N20:O21)</f>
        <v>0</v>
      </c>
      <c r="Q21" s="86">
        <f aca="true" t="shared" si="1" ref="Q21:Q31">M21+P21</f>
        <v>14116310</v>
      </c>
    </row>
    <row r="22" spans="1:17" ht="14.25" customHeight="1">
      <c r="A22" s="156"/>
      <c r="B22" s="153" t="s">
        <v>85</v>
      </c>
      <c r="C22" s="154"/>
      <c r="D22" s="84">
        <f t="shared" si="0"/>
        <v>6999840</v>
      </c>
      <c r="E22" s="94">
        <v>5249880</v>
      </c>
      <c r="F22" s="46"/>
      <c r="G22" s="87"/>
      <c r="H22" s="115">
        <v>1749960</v>
      </c>
      <c r="I22" s="128"/>
      <c r="J22" s="116" t="s">
        <v>114</v>
      </c>
      <c r="K22" s="90">
        <v>5614440</v>
      </c>
      <c r="L22" s="90">
        <v>1663250</v>
      </c>
      <c r="M22" s="90">
        <f>SUM(K20:L22)</f>
        <v>21394000</v>
      </c>
      <c r="N22" s="90">
        <v>0</v>
      </c>
      <c r="O22" s="90">
        <v>0</v>
      </c>
      <c r="P22" s="90">
        <f>SUM(N20:O22)</f>
        <v>0</v>
      </c>
      <c r="Q22" s="86">
        <f t="shared" si="1"/>
        <v>21394000</v>
      </c>
    </row>
    <row r="23" spans="1:17" ht="14.25" customHeight="1">
      <c r="A23" s="156"/>
      <c r="B23" s="153" t="s">
        <v>86</v>
      </c>
      <c r="C23" s="154"/>
      <c r="D23" s="84">
        <f t="shared" si="0"/>
        <v>1293300</v>
      </c>
      <c r="E23" s="94">
        <v>978440</v>
      </c>
      <c r="F23" s="46"/>
      <c r="G23" s="87"/>
      <c r="H23" s="115">
        <v>314860</v>
      </c>
      <c r="I23" s="128"/>
      <c r="J23" s="116" t="s">
        <v>115</v>
      </c>
      <c r="K23" s="89">
        <v>6228410</v>
      </c>
      <c r="L23" s="89">
        <v>832670</v>
      </c>
      <c r="M23" s="90">
        <f>SUM(K20:L23)</f>
        <v>28455080</v>
      </c>
      <c r="N23" s="90">
        <v>0</v>
      </c>
      <c r="O23" s="90">
        <v>0</v>
      </c>
      <c r="P23" s="90">
        <f>SUM(N20:O23)</f>
        <v>0</v>
      </c>
      <c r="Q23" s="86">
        <f t="shared" si="1"/>
        <v>28455080</v>
      </c>
    </row>
    <row r="24" spans="1:17" ht="14.25" customHeight="1">
      <c r="A24" s="156"/>
      <c r="B24" s="153" t="s">
        <v>87</v>
      </c>
      <c r="C24" s="154"/>
      <c r="D24" s="84">
        <f t="shared" si="0"/>
        <v>2074960</v>
      </c>
      <c r="E24" s="94">
        <v>1572840</v>
      </c>
      <c r="F24" s="46"/>
      <c r="G24" s="87"/>
      <c r="H24" s="115">
        <v>502120</v>
      </c>
      <c r="I24" s="128"/>
      <c r="J24" s="116" t="s">
        <v>116</v>
      </c>
      <c r="K24" s="90">
        <v>0</v>
      </c>
      <c r="L24" s="90">
        <v>0</v>
      </c>
      <c r="M24" s="90">
        <f>SUM(K20:L24)</f>
        <v>28455080</v>
      </c>
      <c r="N24" s="90">
        <v>0</v>
      </c>
      <c r="O24" s="90">
        <v>0</v>
      </c>
      <c r="P24" s="90">
        <f>SUM(N20:O24)</f>
        <v>0</v>
      </c>
      <c r="Q24" s="86">
        <f t="shared" si="1"/>
        <v>28455080</v>
      </c>
    </row>
    <row r="25" spans="1:17" ht="14.25" customHeight="1">
      <c r="A25" s="156"/>
      <c r="B25" s="184" t="s">
        <v>14</v>
      </c>
      <c r="C25" s="185"/>
      <c r="D25" s="83">
        <f>SUM(D13:D24)</f>
        <v>170211180</v>
      </c>
      <c r="E25" s="97">
        <f>SUM(D21:D24)</f>
        <v>15651900</v>
      </c>
      <c r="F25" s="46"/>
      <c r="G25" s="87"/>
      <c r="H25" s="115">
        <v>0</v>
      </c>
      <c r="I25" s="128"/>
      <c r="J25" s="116" t="s">
        <v>117</v>
      </c>
      <c r="K25" s="90">
        <v>0</v>
      </c>
      <c r="L25" s="90">
        <v>0</v>
      </c>
      <c r="M25" s="90">
        <f>SUM(K20:L25)</f>
        <v>28455080</v>
      </c>
      <c r="N25" s="90">
        <v>0</v>
      </c>
      <c r="O25" s="90">
        <v>0</v>
      </c>
      <c r="P25" s="90">
        <f>SUM(N20:O25)</f>
        <v>0</v>
      </c>
      <c r="Q25" s="86">
        <f t="shared" si="1"/>
        <v>28455080</v>
      </c>
    </row>
    <row r="26" spans="1:17" ht="14.25" customHeight="1">
      <c r="A26" s="156"/>
      <c r="B26" s="153" t="s">
        <v>88</v>
      </c>
      <c r="C26" s="154"/>
      <c r="D26" s="67">
        <f>G26+H26</f>
        <v>13600000</v>
      </c>
      <c r="E26" s="67">
        <v>0</v>
      </c>
      <c r="F26" s="46" t="s">
        <v>151</v>
      </c>
      <c r="G26" s="120">
        <v>10200000</v>
      </c>
      <c r="H26" s="115">
        <v>3400000</v>
      </c>
      <c r="I26" s="128"/>
      <c r="J26" s="116" t="s">
        <v>118</v>
      </c>
      <c r="K26" s="90">
        <v>0</v>
      </c>
      <c r="L26" s="90">
        <v>0</v>
      </c>
      <c r="M26" s="90">
        <f>SUM(K20:L26)</f>
        <v>28455080</v>
      </c>
      <c r="N26" s="90">
        <v>0</v>
      </c>
      <c r="O26" s="90">
        <v>0</v>
      </c>
      <c r="P26" s="90">
        <f>SUM(N20:O26)</f>
        <v>0</v>
      </c>
      <c r="Q26" s="86">
        <f t="shared" si="1"/>
        <v>28455080</v>
      </c>
    </row>
    <row r="27" spans="1:17" ht="14.25" customHeight="1">
      <c r="A27" s="156"/>
      <c r="B27" s="153" t="s">
        <v>89</v>
      </c>
      <c r="C27" s="154"/>
      <c r="D27" s="67">
        <f>G27+H27</f>
        <v>10026300</v>
      </c>
      <c r="E27" s="122">
        <v>6226300</v>
      </c>
      <c r="F27" s="46" t="s">
        <v>148</v>
      </c>
      <c r="G27" s="120">
        <v>9076300</v>
      </c>
      <c r="H27" s="115">
        <v>950000</v>
      </c>
      <c r="I27" s="128"/>
      <c r="J27" s="116" t="s">
        <v>119</v>
      </c>
      <c r="K27" s="90">
        <v>0</v>
      </c>
      <c r="L27" s="90">
        <v>0</v>
      </c>
      <c r="M27" s="90">
        <f>SUM(K20:L27)</f>
        <v>28455080</v>
      </c>
      <c r="N27" s="90">
        <v>0</v>
      </c>
      <c r="O27" s="90">
        <v>0</v>
      </c>
      <c r="P27" s="90">
        <f>SUM(N20:O27)</f>
        <v>0</v>
      </c>
      <c r="Q27" s="86">
        <f t="shared" si="1"/>
        <v>28455080</v>
      </c>
    </row>
    <row r="28" spans="1:17" ht="14.25" customHeight="1">
      <c r="A28" s="158"/>
      <c r="B28" s="184" t="s">
        <v>14</v>
      </c>
      <c r="C28" s="185"/>
      <c r="D28" s="77">
        <f>SUM(D26:D27)</f>
        <v>23626300</v>
      </c>
      <c r="E28" s="8"/>
      <c r="F28" s="47"/>
      <c r="G28" s="87"/>
      <c r="H28" s="115">
        <v>0</v>
      </c>
      <c r="I28" s="128"/>
      <c r="J28" s="116" t="s">
        <v>120</v>
      </c>
      <c r="K28" s="90">
        <v>0</v>
      </c>
      <c r="L28" s="90">
        <v>0</v>
      </c>
      <c r="M28" s="90">
        <f>SUM(K20:L28)</f>
        <v>28455080</v>
      </c>
      <c r="N28" s="90">
        <v>0</v>
      </c>
      <c r="O28" s="90">
        <v>0</v>
      </c>
      <c r="P28" s="90">
        <f>SUM(N20:O28)</f>
        <v>0</v>
      </c>
      <c r="Q28" s="86">
        <f t="shared" si="1"/>
        <v>28455080</v>
      </c>
    </row>
    <row r="29" spans="1:17" ht="14.25" customHeight="1">
      <c r="A29" s="157" t="s">
        <v>7</v>
      </c>
      <c r="B29" s="153" t="s">
        <v>124</v>
      </c>
      <c r="C29" s="154"/>
      <c r="D29" s="78">
        <f>E29+H29</f>
        <v>8500000</v>
      </c>
      <c r="E29" s="103">
        <v>6350000</v>
      </c>
      <c r="F29" s="48"/>
      <c r="G29" s="87"/>
      <c r="H29" s="115">
        <v>2150000</v>
      </c>
      <c r="I29" s="128"/>
      <c r="J29" s="116" t="s">
        <v>68</v>
      </c>
      <c r="K29" s="90">
        <v>0</v>
      </c>
      <c r="L29" s="90">
        <v>0</v>
      </c>
      <c r="M29" s="90">
        <f>SUM(K20:L29)</f>
        <v>28455080</v>
      </c>
      <c r="N29" s="90">
        <v>0</v>
      </c>
      <c r="O29" s="90">
        <v>0</v>
      </c>
      <c r="P29" s="90">
        <f>SUM(N20:O29)</f>
        <v>0</v>
      </c>
      <c r="Q29" s="86">
        <f t="shared" si="1"/>
        <v>28455080</v>
      </c>
    </row>
    <row r="30" spans="1:17" ht="14.25" customHeight="1">
      <c r="A30" s="155"/>
      <c r="B30" s="153" t="s">
        <v>125</v>
      </c>
      <c r="C30" s="154"/>
      <c r="D30" s="78">
        <f>E30+H30</f>
        <v>17193750</v>
      </c>
      <c r="E30" s="103">
        <v>12600000</v>
      </c>
      <c r="F30" s="48"/>
      <c r="G30" s="87"/>
      <c r="H30" s="115">
        <v>4593750</v>
      </c>
      <c r="I30" s="128"/>
      <c r="J30" s="116" t="s">
        <v>121</v>
      </c>
      <c r="K30" s="90">
        <v>0</v>
      </c>
      <c r="L30" s="90">
        <v>0</v>
      </c>
      <c r="M30" s="90">
        <f>SUM(K20:L30)</f>
        <v>28455080</v>
      </c>
      <c r="N30" s="90">
        <v>0</v>
      </c>
      <c r="O30" s="90">
        <v>0</v>
      </c>
      <c r="P30" s="90">
        <f>SUM(N20:O30)</f>
        <v>0</v>
      </c>
      <c r="Q30" s="86">
        <f t="shared" si="1"/>
        <v>28455080</v>
      </c>
    </row>
    <row r="31" spans="1:17" ht="14.25" customHeight="1">
      <c r="A31" s="155"/>
      <c r="B31" s="153" t="s">
        <v>90</v>
      </c>
      <c r="C31" s="154"/>
      <c r="D31" s="78">
        <f>E31+H31</f>
        <v>397575020</v>
      </c>
      <c r="E31" s="103">
        <v>305544540</v>
      </c>
      <c r="F31" s="48"/>
      <c r="G31" s="87"/>
      <c r="H31" s="115">
        <v>92030480</v>
      </c>
      <c r="I31" s="128"/>
      <c r="J31" s="116" t="s">
        <v>122</v>
      </c>
      <c r="K31" s="90">
        <v>0</v>
      </c>
      <c r="L31" s="90">
        <v>0</v>
      </c>
      <c r="M31" s="90">
        <f>SUM(K20:L31)</f>
        <v>28455080</v>
      </c>
      <c r="N31" s="90">
        <v>0</v>
      </c>
      <c r="O31" s="90">
        <v>0</v>
      </c>
      <c r="P31" s="90">
        <f>SUM(N20:O31)</f>
        <v>0</v>
      </c>
      <c r="Q31" s="86">
        <f t="shared" si="1"/>
        <v>28455080</v>
      </c>
    </row>
    <row r="32" spans="1:17" ht="14.25" customHeight="1">
      <c r="A32" s="156"/>
      <c r="B32" s="186" t="s">
        <v>91</v>
      </c>
      <c r="C32" s="187"/>
      <c r="D32" s="78">
        <f>E32+H32</f>
        <v>5558120</v>
      </c>
      <c r="E32" s="103">
        <v>4426800</v>
      </c>
      <c r="F32" s="48"/>
      <c r="G32" s="87"/>
      <c r="H32" s="115">
        <v>1131320</v>
      </c>
      <c r="I32" s="128"/>
      <c r="J32" s="110"/>
      <c r="K32" s="111"/>
      <c r="L32" s="111"/>
      <c r="M32" s="111"/>
      <c r="N32" s="111"/>
      <c r="O32" s="111"/>
      <c r="P32" s="111"/>
      <c r="Q32" s="111"/>
    </row>
    <row r="33" spans="1:17" ht="14.25" customHeight="1">
      <c r="A33" s="158"/>
      <c r="B33" s="184" t="s">
        <v>14</v>
      </c>
      <c r="C33" s="185"/>
      <c r="D33" s="79">
        <f>SUM(D29:D32)</f>
        <v>428826890</v>
      </c>
      <c r="E33" s="9"/>
      <c r="F33" s="47"/>
      <c r="G33" s="87"/>
      <c r="H33" s="115">
        <v>0</v>
      </c>
      <c r="I33" s="128"/>
      <c r="K33" s="87">
        <f>SUM(K20:K32)</f>
        <v>24642180</v>
      </c>
      <c r="L33" s="87">
        <f>SUM(L20:L32)</f>
        <v>3812900</v>
      </c>
      <c r="M33" s="87"/>
      <c r="N33" s="87"/>
      <c r="O33" s="87"/>
      <c r="P33" s="87"/>
      <c r="Q33" s="87"/>
    </row>
    <row r="34" spans="1:9" ht="14.25" customHeight="1">
      <c r="A34" s="157" t="s">
        <v>52</v>
      </c>
      <c r="B34" s="175" t="s">
        <v>92</v>
      </c>
      <c r="C34" s="176"/>
      <c r="D34" s="43">
        <v>0</v>
      </c>
      <c r="E34" s="8"/>
      <c r="F34" s="47"/>
      <c r="G34" s="87"/>
      <c r="H34" s="115">
        <v>0</v>
      </c>
      <c r="I34" s="128"/>
    </row>
    <row r="35" spans="1:9" ht="14.25" customHeight="1">
      <c r="A35" s="174"/>
      <c r="B35" s="184" t="s">
        <v>14</v>
      </c>
      <c r="C35" s="185"/>
      <c r="D35" s="45">
        <f>SUM(D34:D34)</f>
        <v>0</v>
      </c>
      <c r="E35" s="45"/>
      <c r="F35" s="50"/>
      <c r="G35" s="87"/>
      <c r="H35" s="115">
        <v>0</v>
      </c>
      <c r="I35" s="128"/>
    </row>
    <row r="36" spans="1:9" ht="14.25" customHeight="1">
      <c r="A36" s="155" t="s">
        <v>20</v>
      </c>
      <c r="B36" s="153" t="s">
        <v>108</v>
      </c>
      <c r="C36" s="154"/>
      <c r="D36" s="74">
        <v>0</v>
      </c>
      <c r="E36" s="100"/>
      <c r="F36" s="47"/>
      <c r="G36" s="87"/>
      <c r="H36" s="115">
        <v>0</v>
      </c>
      <c r="I36" s="128"/>
    </row>
    <row r="37" spans="1:9" ht="14.25" customHeight="1">
      <c r="A37" s="156"/>
      <c r="B37" s="186" t="s">
        <v>93</v>
      </c>
      <c r="C37" s="187"/>
      <c r="D37" s="88">
        <f aca="true" t="shared" si="2" ref="D37:D47">E37+H37</f>
        <v>16825770</v>
      </c>
      <c r="E37" s="99">
        <v>12401230</v>
      </c>
      <c r="F37" s="47" t="s">
        <v>133</v>
      </c>
      <c r="G37" s="87"/>
      <c r="H37" s="115">
        <v>4424540</v>
      </c>
      <c r="I37" s="128"/>
    </row>
    <row r="38" spans="1:9" ht="14.25" customHeight="1">
      <c r="A38" s="156"/>
      <c r="B38" s="186" t="s">
        <v>94</v>
      </c>
      <c r="C38" s="187"/>
      <c r="D38" s="88">
        <f t="shared" si="2"/>
        <v>8707630</v>
      </c>
      <c r="E38" s="99">
        <v>6173920</v>
      </c>
      <c r="F38" s="47" t="s">
        <v>103</v>
      </c>
      <c r="G38" s="87"/>
      <c r="H38" s="115">
        <v>2533710</v>
      </c>
      <c r="I38" s="128"/>
    </row>
    <row r="39" spans="1:9" ht="14.25" customHeight="1">
      <c r="A39" s="156"/>
      <c r="B39" s="186" t="s">
        <v>95</v>
      </c>
      <c r="C39" s="187"/>
      <c r="D39" s="88">
        <f t="shared" si="2"/>
        <v>8410310</v>
      </c>
      <c r="E39" s="99">
        <v>5901450</v>
      </c>
      <c r="F39" s="47" t="s">
        <v>103</v>
      </c>
      <c r="G39" s="87"/>
      <c r="H39" s="115">
        <v>2508860</v>
      </c>
      <c r="I39" s="128"/>
    </row>
    <row r="40" spans="1:9" ht="14.25" customHeight="1">
      <c r="A40" s="156"/>
      <c r="B40" s="186" t="s">
        <v>106</v>
      </c>
      <c r="C40" s="187"/>
      <c r="D40" s="88">
        <f t="shared" si="2"/>
        <v>1898450</v>
      </c>
      <c r="E40" s="99">
        <v>1336500</v>
      </c>
      <c r="F40" s="47" t="s">
        <v>132</v>
      </c>
      <c r="G40" s="87"/>
      <c r="H40" s="115">
        <v>561950</v>
      </c>
      <c r="I40" s="128"/>
    </row>
    <row r="41" spans="1:9" ht="14.25" customHeight="1">
      <c r="A41" s="156"/>
      <c r="B41" s="186" t="s">
        <v>107</v>
      </c>
      <c r="C41" s="187"/>
      <c r="D41" s="88">
        <f t="shared" si="2"/>
        <v>984000</v>
      </c>
      <c r="E41" s="99">
        <v>738000</v>
      </c>
      <c r="F41" s="47" t="s">
        <v>62</v>
      </c>
      <c r="G41" s="87"/>
      <c r="H41" s="115">
        <v>246000</v>
      </c>
      <c r="I41" s="128"/>
    </row>
    <row r="42" spans="1:9" ht="14.25" customHeight="1">
      <c r="A42" s="156"/>
      <c r="B42" s="186" t="s">
        <v>96</v>
      </c>
      <c r="C42" s="187"/>
      <c r="D42" s="88">
        <f t="shared" si="2"/>
        <v>71760</v>
      </c>
      <c r="E42" s="99">
        <v>54190</v>
      </c>
      <c r="F42" s="47" t="s">
        <v>102</v>
      </c>
      <c r="G42" s="87"/>
      <c r="H42" s="115">
        <v>17570</v>
      </c>
      <c r="I42" s="128"/>
    </row>
    <row r="43" spans="1:9" ht="14.25" customHeight="1">
      <c r="A43" s="156"/>
      <c r="B43" s="186" t="s">
        <v>97</v>
      </c>
      <c r="C43" s="187"/>
      <c r="D43" s="74">
        <f t="shared" si="2"/>
        <v>0</v>
      </c>
      <c r="E43" s="99">
        <v>0</v>
      </c>
      <c r="F43" s="47"/>
      <c r="G43" s="87"/>
      <c r="H43" s="115">
        <v>0</v>
      </c>
      <c r="I43" s="128"/>
    </row>
    <row r="44" spans="1:9" ht="14.25" customHeight="1">
      <c r="A44" s="156"/>
      <c r="B44" s="186" t="s">
        <v>98</v>
      </c>
      <c r="C44" s="187"/>
      <c r="D44" s="88">
        <f t="shared" si="2"/>
        <v>725000</v>
      </c>
      <c r="E44" s="99">
        <v>362500</v>
      </c>
      <c r="F44" s="47" t="s">
        <v>63</v>
      </c>
      <c r="G44" s="87"/>
      <c r="H44" s="115">
        <v>362500</v>
      </c>
      <c r="I44" s="128"/>
    </row>
    <row r="45" spans="1:9" ht="14.25" customHeight="1">
      <c r="A45" s="156"/>
      <c r="B45" s="186" t="s">
        <v>99</v>
      </c>
      <c r="C45" s="187"/>
      <c r="D45" s="88">
        <f t="shared" si="2"/>
        <v>440000</v>
      </c>
      <c r="E45" s="99">
        <v>330000</v>
      </c>
      <c r="F45" s="47" t="s">
        <v>64</v>
      </c>
      <c r="G45" s="87"/>
      <c r="H45" s="115">
        <v>110000</v>
      </c>
      <c r="I45" s="128"/>
    </row>
    <row r="46" spans="1:9" ht="14.25" customHeight="1">
      <c r="A46" s="156"/>
      <c r="B46" s="186" t="s">
        <v>100</v>
      </c>
      <c r="C46" s="187"/>
      <c r="D46" s="88">
        <f t="shared" si="2"/>
        <v>2943200</v>
      </c>
      <c r="E46" s="99">
        <v>2207400</v>
      </c>
      <c r="F46" s="47" t="s">
        <v>104</v>
      </c>
      <c r="G46" s="87"/>
      <c r="H46" s="115">
        <v>735800</v>
      </c>
      <c r="I46" s="128"/>
    </row>
    <row r="47" spans="1:9" ht="14.25" customHeight="1">
      <c r="A47" s="156"/>
      <c r="B47" s="186" t="s">
        <v>101</v>
      </c>
      <c r="C47" s="187"/>
      <c r="D47" s="88">
        <f t="shared" si="2"/>
        <v>396000</v>
      </c>
      <c r="E47" s="99">
        <v>297000</v>
      </c>
      <c r="F47" s="47" t="s">
        <v>105</v>
      </c>
      <c r="G47" s="87"/>
      <c r="H47" s="115">
        <v>99000</v>
      </c>
      <c r="I47" s="128"/>
    </row>
    <row r="48" spans="1:9" ht="14.25" customHeight="1">
      <c r="A48" s="156"/>
      <c r="B48" s="11" t="s">
        <v>24</v>
      </c>
      <c r="C48" s="12"/>
      <c r="D48" s="35">
        <f>SUM(D36:D47)</f>
        <v>41402120</v>
      </c>
      <c r="E48" s="45"/>
      <c r="F48" s="47"/>
      <c r="G48" s="87"/>
      <c r="H48" s="115">
        <v>0</v>
      </c>
      <c r="I48" s="128"/>
    </row>
    <row r="49" spans="1:9" ht="14.25" customHeight="1">
      <c r="A49" s="156"/>
      <c r="B49" s="153" t="s">
        <v>22</v>
      </c>
      <c r="C49" s="154"/>
      <c r="D49" s="41">
        <f>E49+H49</f>
        <v>21521220</v>
      </c>
      <c r="E49" s="99">
        <v>15482860</v>
      </c>
      <c r="F49" s="22"/>
      <c r="G49" s="87"/>
      <c r="H49" s="115">
        <v>6038360</v>
      </c>
      <c r="I49" s="128"/>
    </row>
    <row r="50" spans="1:9" ht="14.25" customHeight="1">
      <c r="A50" s="156"/>
      <c r="B50" s="184" t="s">
        <v>14</v>
      </c>
      <c r="C50" s="185"/>
      <c r="D50" s="35">
        <f>D49</f>
        <v>21521220</v>
      </c>
      <c r="E50" s="9"/>
      <c r="F50" s="47"/>
      <c r="G50" s="87"/>
      <c r="H50" s="115">
        <v>0</v>
      </c>
      <c r="I50" s="128"/>
    </row>
    <row r="51" spans="1:9" ht="14.25" customHeight="1">
      <c r="A51" s="14"/>
      <c r="B51" s="184" t="s">
        <v>23</v>
      </c>
      <c r="C51" s="185"/>
      <c r="D51" s="35">
        <f>SUM(D48,D50)</f>
        <v>62923340</v>
      </c>
      <c r="E51" s="9"/>
      <c r="F51" s="47"/>
      <c r="G51" s="87"/>
      <c r="H51" s="115">
        <v>0</v>
      </c>
      <c r="I51" s="128"/>
    </row>
    <row r="52" spans="1:9" ht="14.25" customHeight="1">
      <c r="A52" s="4"/>
      <c r="B52" s="10" t="s">
        <v>16</v>
      </c>
      <c r="C52" s="11"/>
      <c r="D52" s="35">
        <f>D25+D28+D33+D35+D48+D50</f>
        <v>685587710</v>
      </c>
      <c r="E52" s="35"/>
      <c r="F52" s="51"/>
      <c r="G52" s="87"/>
      <c r="H52" s="105">
        <f>SUM(H13:H51)</f>
        <v>169560260</v>
      </c>
      <c r="I52" s="102"/>
    </row>
    <row r="53" spans="1:9" ht="14.25" customHeight="1">
      <c r="A53" s="2" t="s">
        <v>9</v>
      </c>
      <c r="B53" s="2"/>
      <c r="C53" s="2"/>
      <c r="D53" s="31">
        <f>B4-D52</f>
        <v>149318960</v>
      </c>
      <c r="E53" s="108" t="s">
        <v>129</v>
      </c>
      <c r="F53" s="109"/>
      <c r="G53" s="121"/>
      <c r="H53" s="101" t="s">
        <v>150</v>
      </c>
      <c r="I53" s="81"/>
    </row>
    <row r="54" spans="1:9" ht="14.25" customHeight="1">
      <c r="A54" s="2"/>
      <c r="B54" s="2"/>
      <c r="C54" s="2"/>
      <c r="D54" s="31"/>
      <c r="E54" s="177" t="s">
        <v>154</v>
      </c>
      <c r="F54" s="177"/>
      <c r="G54" s="87"/>
      <c r="H54" s="15"/>
      <c r="I54" s="81"/>
    </row>
    <row r="55" ht="13.5">
      <c r="D55" s="114"/>
    </row>
    <row r="56" ht="13.5">
      <c r="D56" s="114"/>
    </row>
    <row r="57" ht="13.5">
      <c r="D57" s="31"/>
    </row>
  </sheetData>
  <sheetProtection/>
  <mergeCells count="52">
    <mergeCell ref="B49:C49"/>
    <mergeCell ref="B50:C50"/>
    <mergeCell ref="B51:C51"/>
    <mergeCell ref="E54:F54"/>
    <mergeCell ref="B42:C42"/>
    <mergeCell ref="B43:C43"/>
    <mergeCell ref="B44:C44"/>
    <mergeCell ref="B45:C45"/>
    <mergeCell ref="B46:C46"/>
    <mergeCell ref="B47:C47"/>
    <mergeCell ref="A34:A35"/>
    <mergeCell ref="B34:C34"/>
    <mergeCell ref="B35:C35"/>
    <mergeCell ref="A36:A50"/>
    <mergeCell ref="B36:C36"/>
    <mergeCell ref="B37:C37"/>
    <mergeCell ref="B38:C38"/>
    <mergeCell ref="B39:C39"/>
    <mergeCell ref="B40:C40"/>
    <mergeCell ref="B41:C41"/>
    <mergeCell ref="B25:C25"/>
    <mergeCell ref="B26:C26"/>
    <mergeCell ref="B27:C27"/>
    <mergeCell ref="B28:C28"/>
    <mergeCell ref="A29:A33"/>
    <mergeCell ref="B29:C29"/>
    <mergeCell ref="B30:C30"/>
    <mergeCell ref="B31:C31"/>
    <mergeCell ref="B32:C32"/>
    <mergeCell ref="B33:C33"/>
    <mergeCell ref="J18:Q18"/>
    <mergeCell ref="B19:C19"/>
    <mergeCell ref="B20:C20"/>
    <mergeCell ref="B21:C21"/>
    <mergeCell ref="B22:C22"/>
    <mergeCell ref="B23:C23"/>
    <mergeCell ref="A11:C11"/>
    <mergeCell ref="B12:C12"/>
    <mergeCell ref="A13:A28"/>
    <mergeCell ref="B13:C13"/>
    <mergeCell ref="B14:C14"/>
    <mergeCell ref="B15:C15"/>
    <mergeCell ref="B16:C16"/>
    <mergeCell ref="B17:C17"/>
    <mergeCell ref="B18:C18"/>
    <mergeCell ref="B24:C24"/>
    <mergeCell ref="A1:F1"/>
    <mergeCell ref="D2:E2"/>
    <mergeCell ref="K2:L2"/>
    <mergeCell ref="B3:D3"/>
    <mergeCell ref="A4:A10"/>
    <mergeCell ref="B4:D10"/>
  </mergeCells>
  <printOptions/>
  <pageMargins left="0.5118110236220472" right="0.5118110236220472" top="0.5511811023622047" bottom="0.15748031496062992" header="0.31496062992125984" footer="0.31496062992125984"/>
  <pageSetup horizontalDpi="600" verticalDpi="600" orientation="portrait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E51" sqref="E51"/>
    </sheetView>
  </sheetViews>
  <sheetFormatPr defaultColWidth="8.88671875" defaultRowHeight="13.5"/>
  <cols>
    <col min="1" max="1" width="10.77734375" style="0" customWidth="1"/>
    <col min="2" max="2" width="15.21484375" style="0" customWidth="1"/>
    <col min="3" max="3" width="5.99609375" style="0" bestFit="1" customWidth="1"/>
    <col min="4" max="4" width="15.4453125" style="0" customWidth="1"/>
    <col min="5" max="5" width="13.10546875" style="0" customWidth="1"/>
    <col min="6" max="6" width="19.3359375" style="0" customWidth="1"/>
    <col min="7" max="7" width="9.10546875" style="24" customWidth="1"/>
    <col min="8" max="8" width="15.4453125" style="0" bestFit="1" customWidth="1"/>
    <col min="9" max="9" width="4.10546875" style="140" customWidth="1"/>
    <col min="10" max="10" width="6.5546875" style="24" customWidth="1"/>
    <col min="11" max="17" width="8.77734375" style="24" customWidth="1"/>
  </cols>
  <sheetData>
    <row r="1" spans="1:9" ht="24" customHeight="1">
      <c r="A1" s="159" t="s">
        <v>162</v>
      </c>
      <c r="B1" s="159"/>
      <c r="C1" s="159"/>
      <c r="D1" s="159"/>
      <c r="E1" s="159"/>
      <c r="F1" s="159"/>
      <c r="G1" s="113" t="s">
        <v>27</v>
      </c>
      <c r="H1" s="106"/>
      <c r="I1" s="137"/>
    </row>
    <row r="2" spans="1:13" ht="18" customHeight="1">
      <c r="A2" s="7" t="s">
        <v>11</v>
      </c>
      <c r="B2" s="2"/>
      <c r="C2" s="2"/>
      <c r="D2" s="178" t="s">
        <v>79</v>
      </c>
      <c r="E2" s="178"/>
      <c r="F2" s="80"/>
      <c r="G2" s="118"/>
      <c r="H2" s="107"/>
      <c r="I2" s="138"/>
      <c r="K2" s="137"/>
      <c r="L2" s="137"/>
      <c r="M2" s="124"/>
    </row>
    <row r="3" spans="1:13" ht="14.25" customHeight="1">
      <c r="A3" s="5" t="s">
        <v>0</v>
      </c>
      <c r="B3" s="160" t="s">
        <v>12</v>
      </c>
      <c r="C3" s="160"/>
      <c r="D3" s="160"/>
      <c r="E3" s="18"/>
      <c r="F3" s="16" t="s">
        <v>10</v>
      </c>
      <c r="H3" s="102"/>
      <c r="I3" s="126"/>
      <c r="K3" s="141"/>
      <c r="L3" s="142"/>
      <c r="M3" s="125"/>
    </row>
    <row r="4" spans="1:13" ht="14.25" customHeight="1">
      <c r="A4" s="157" t="s">
        <v>163</v>
      </c>
      <c r="B4" s="162">
        <f>F11</f>
        <v>457534000</v>
      </c>
      <c r="C4" s="163"/>
      <c r="D4" s="164"/>
      <c r="E4" s="23" t="s">
        <v>29</v>
      </c>
      <c r="F4" s="82">
        <v>215380000</v>
      </c>
      <c r="H4" s="102"/>
      <c r="I4" s="126"/>
      <c r="K4" s="141"/>
      <c r="L4" s="142"/>
      <c r="M4" s="125"/>
    </row>
    <row r="5" spans="1:13" ht="14.25" customHeight="1">
      <c r="A5" s="156"/>
      <c r="B5" s="165"/>
      <c r="C5" s="166"/>
      <c r="D5" s="167"/>
      <c r="E5" s="23" t="s">
        <v>30</v>
      </c>
      <c r="F5" s="117">
        <v>96720000</v>
      </c>
      <c r="H5" s="102"/>
      <c r="I5" s="126"/>
      <c r="K5" s="141"/>
      <c r="L5" s="142"/>
      <c r="M5" s="125"/>
    </row>
    <row r="6" spans="1:13" ht="14.25" customHeight="1">
      <c r="A6" s="156"/>
      <c r="B6" s="165"/>
      <c r="C6" s="166"/>
      <c r="D6" s="167"/>
      <c r="E6" s="17" t="s">
        <v>123</v>
      </c>
      <c r="F6" s="117">
        <v>131706000</v>
      </c>
      <c r="H6" s="102"/>
      <c r="I6" s="126"/>
      <c r="K6" s="141"/>
      <c r="L6" s="142"/>
      <c r="M6" s="125"/>
    </row>
    <row r="7" spans="1:13" ht="14.25" customHeight="1">
      <c r="A7" s="156"/>
      <c r="B7" s="165"/>
      <c r="C7" s="166"/>
      <c r="D7" s="167"/>
      <c r="E7" s="17" t="s">
        <v>159</v>
      </c>
      <c r="F7" s="117">
        <v>0</v>
      </c>
      <c r="H7" s="102"/>
      <c r="I7" s="126"/>
      <c r="K7" s="141"/>
      <c r="L7" s="142"/>
      <c r="M7" s="125"/>
    </row>
    <row r="8" spans="1:13" ht="14.25" customHeight="1">
      <c r="A8" s="156"/>
      <c r="B8" s="165"/>
      <c r="C8" s="166"/>
      <c r="D8" s="167"/>
      <c r="E8" s="17" t="s">
        <v>45</v>
      </c>
      <c r="F8" s="117">
        <v>10296000</v>
      </c>
      <c r="H8" s="102"/>
      <c r="I8" s="126"/>
      <c r="K8" s="141"/>
      <c r="L8" s="142"/>
      <c r="M8" s="125"/>
    </row>
    <row r="9" spans="1:13" s="24" customFormat="1" ht="14.25" customHeight="1">
      <c r="A9" s="156"/>
      <c r="B9" s="165"/>
      <c r="C9" s="166"/>
      <c r="D9" s="167"/>
      <c r="E9" s="17" t="s">
        <v>164</v>
      </c>
      <c r="F9" s="117">
        <v>3432000</v>
      </c>
      <c r="H9" s="102"/>
      <c r="I9" s="126"/>
      <c r="K9" s="141"/>
      <c r="L9" s="142"/>
      <c r="M9" s="125"/>
    </row>
    <row r="10" spans="1:13" s="24" customFormat="1" ht="14.25" customHeight="1">
      <c r="A10" s="156"/>
      <c r="B10" s="165"/>
      <c r="C10" s="166"/>
      <c r="D10" s="167"/>
      <c r="E10" s="17" t="s">
        <v>156</v>
      </c>
      <c r="F10" s="117">
        <v>0</v>
      </c>
      <c r="H10" s="102"/>
      <c r="I10" s="126"/>
      <c r="K10" s="141"/>
      <c r="L10" s="142"/>
      <c r="M10" s="125"/>
    </row>
    <row r="11" spans="1:13" s="24" customFormat="1" ht="14.25" customHeight="1">
      <c r="A11" s="158"/>
      <c r="B11" s="168"/>
      <c r="C11" s="169"/>
      <c r="D11" s="170"/>
      <c r="E11" s="17" t="s">
        <v>78</v>
      </c>
      <c r="F11" s="123">
        <f>SUM(F4:F10)</f>
        <v>457534000</v>
      </c>
      <c r="H11" s="87"/>
      <c r="I11" s="118"/>
      <c r="K11" s="143"/>
      <c r="L11" s="144"/>
      <c r="M11" s="125"/>
    </row>
    <row r="12" spans="1:13" s="24" customFormat="1" ht="14.25" customHeight="1">
      <c r="A12" s="171" t="s">
        <v>39</v>
      </c>
      <c r="B12" s="171"/>
      <c r="C12" s="171"/>
      <c r="D12" s="27"/>
      <c r="E12" s="27"/>
      <c r="F12" s="20"/>
      <c r="H12" s="107"/>
      <c r="I12" s="138"/>
      <c r="K12" s="143"/>
      <c r="L12" s="144"/>
      <c r="M12" s="126"/>
    </row>
    <row r="13" spans="1:9" s="24" customFormat="1" ht="14.25" customHeight="1">
      <c r="A13" s="5" t="s">
        <v>1</v>
      </c>
      <c r="B13" s="180" t="s">
        <v>110</v>
      </c>
      <c r="C13" s="181"/>
      <c r="D13" s="28" t="s">
        <v>13</v>
      </c>
      <c r="E13" s="95" t="s">
        <v>126</v>
      </c>
      <c r="F13" s="21" t="s">
        <v>3</v>
      </c>
      <c r="H13" s="104" t="s">
        <v>128</v>
      </c>
      <c r="I13" s="138"/>
    </row>
    <row r="14" spans="1:9" s="24" customFormat="1" ht="14.25" customHeight="1">
      <c r="A14" s="161" t="s">
        <v>4</v>
      </c>
      <c r="B14" s="153" t="s">
        <v>80</v>
      </c>
      <c r="C14" s="172"/>
      <c r="D14" s="92">
        <f>E14+H14</f>
        <v>10005000</v>
      </c>
      <c r="E14" s="65">
        <v>10005000</v>
      </c>
      <c r="F14" s="76"/>
      <c r="G14" s="87"/>
      <c r="H14" s="115">
        <v>0</v>
      </c>
      <c r="I14" s="139"/>
    </row>
    <row r="15" spans="1:9" s="24" customFormat="1" ht="14.25" customHeight="1">
      <c r="A15" s="156"/>
      <c r="B15" s="153" t="s">
        <v>81</v>
      </c>
      <c r="C15" s="154"/>
      <c r="D15" s="92">
        <f>E15+H15</f>
        <v>9042450</v>
      </c>
      <c r="E15" s="65">
        <v>9042450</v>
      </c>
      <c r="F15" s="76"/>
      <c r="G15" s="87"/>
      <c r="H15" s="115">
        <v>0</v>
      </c>
      <c r="I15" s="139"/>
    </row>
    <row r="16" spans="1:9" s="24" customFormat="1" ht="14.25" customHeight="1">
      <c r="A16" s="156"/>
      <c r="B16" s="182" t="s">
        <v>82</v>
      </c>
      <c r="C16" s="172"/>
      <c r="D16" s="92">
        <v>65226730</v>
      </c>
      <c r="E16" s="91">
        <v>652226730</v>
      </c>
      <c r="F16" s="76"/>
      <c r="G16" s="119"/>
      <c r="H16" s="115">
        <v>0</v>
      </c>
      <c r="I16" s="139"/>
    </row>
    <row r="17" spans="1:9" s="24" customFormat="1" ht="14.25" customHeight="1">
      <c r="A17" s="156"/>
      <c r="B17" s="153"/>
      <c r="C17" s="154"/>
      <c r="D17" s="148">
        <v>0</v>
      </c>
      <c r="E17" s="91">
        <v>0</v>
      </c>
      <c r="F17" s="46"/>
      <c r="G17" s="87"/>
      <c r="H17" s="115">
        <v>0</v>
      </c>
      <c r="I17" s="139"/>
    </row>
    <row r="18" spans="1:9" ht="14.25" customHeight="1">
      <c r="A18" s="156"/>
      <c r="B18" s="153" t="s">
        <v>130</v>
      </c>
      <c r="C18" s="154"/>
      <c r="D18" s="148">
        <f>H18</f>
        <v>0</v>
      </c>
      <c r="E18" s="91">
        <v>0</v>
      </c>
      <c r="F18" s="46"/>
      <c r="G18" s="87"/>
      <c r="H18" s="152">
        <v>0</v>
      </c>
      <c r="I18" s="139"/>
    </row>
    <row r="19" spans="1:17" ht="14.25" customHeight="1">
      <c r="A19" s="156"/>
      <c r="B19" s="153" t="s">
        <v>131</v>
      </c>
      <c r="C19" s="154"/>
      <c r="D19" s="148">
        <f>H19</f>
        <v>0</v>
      </c>
      <c r="E19" s="91">
        <v>0</v>
      </c>
      <c r="F19" s="46"/>
      <c r="G19" s="87"/>
      <c r="H19" s="152">
        <v>0</v>
      </c>
      <c r="I19" s="139"/>
      <c r="J19" s="183" t="s">
        <v>149</v>
      </c>
      <c r="K19" s="183"/>
      <c r="L19" s="183"/>
      <c r="M19" s="183"/>
      <c r="N19" s="183"/>
      <c r="O19" s="183"/>
      <c r="P19" s="183"/>
      <c r="Q19" s="183"/>
    </row>
    <row r="20" spans="1:17" ht="14.25" customHeight="1">
      <c r="A20" s="156"/>
      <c r="B20" s="153" t="s">
        <v>134</v>
      </c>
      <c r="C20" s="154"/>
      <c r="D20" s="145">
        <f aca="true" t="shared" si="0" ref="D20:D25">E20+H20</f>
        <v>0</v>
      </c>
      <c r="E20" s="91">
        <v>0</v>
      </c>
      <c r="F20" s="98"/>
      <c r="G20" s="87"/>
      <c r="H20" s="146">
        <f>K21</f>
        <v>0</v>
      </c>
      <c r="I20" s="139"/>
      <c r="J20" s="75" t="s">
        <v>111</v>
      </c>
      <c r="K20" s="85" t="s">
        <v>136</v>
      </c>
      <c r="L20" s="85" t="s">
        <v>137</v>
      </c>
      <c r="M20" s="85" t="s">
        <v>109</v>
      </c>
      <c r="N20" s="85" t="s">
        <v>130</v>
      </c>
      <c r="O20" s="85" t="s">
        <v>131</v>
      </c>
      <c r="P20" s="85" t="s">
        <v>109</v>
      </c>
      <c r="Q20" s="85" t="s">
        <v>146</v>
      </c>
    </row>
    <row r="21" spans="1:17" ht="14.25" customHeight="1">
      <c r="A21" s="156"/>
      <c r="B21" s="153" t="s">
        <v>135</v>
      </c>
      <c r="C21" s="154"/>
      <c r="D21" s="149">
        <f t="shared" si="0"/>
        <v>0</v>
      </c>
      <c r="E21" s="91">
        <v>0</v>
      </c>
      <c r="F21" s="131"/>
      <c r="G21" s="87"/>
      <c r="H21" s="150">
        <f>L21</f>
        <v>0</v>
      </c>
      <c r="I21" s="139"/>
      <c r="J21" s="116" t="s">
        <v>112</v>
      </c>
      <c r="K21" s="147">
        <v>0</v>
      </c>
      <c r="L21" s="151">
        <v>0</v>
      </c>
      <c r="M21" s="111">
        <f>SUM(K21:L21)</f>
        <v>0</v>
      </c>
      <c r="N21" s="111">
        <v>0</v>
      </c>
      <c r="O21" s="111">
        <v>0</v>
      </c>
      <c r="P21" s="111">
        <v>0</v>
      </c>
      <c r="Q21" s="111"/>
    </row>
    <row r="22" spans="1:17" ht="14.25" customHeight="1">
      <c r="A22" s="156"/>
      <c r="B22" s="153" t="s">
        <v>84</v>
      </c>
      <c r="C22" s="154"/>
      <c r="D22" s="84">
        <f t="shared" si="0"/>
        <v>3550060</v>
      </c>
      <c r="E22" s="93">
        <v>3550060</v>
      </c>
      <c r="F22" s="46"/>
      <c r="G22" s="87"/>
      <c r="H22" s="115">
        <v>0</v>
      </c>
      <c r="I22" s="139"/>
      <c r="J22" s="116" t="s">
        <v>113</v>
      </c>
      <c r="K22" s="111">
        <v>0</v>
      </c>
      <c r="L22" s="111">
        <v>0</v>
      </c>
      <c r="M22" s="111">
        <f>SUM(K21:L22)</f>
        <v>0</v>
      </c>
      <c r="N22" s="111">
        <v>0</v>
      </c>
      <c r="O22" s="111">
        <v>0</v>
      </c>
      <c r="P22" s="111">
        <v>0</v>
      </c>
      <c r="Q22" s="86"/>
    </row>
    <row r="23" spans="1:17" ht="14.25" customHeight="1">
      <c r="A23" s="156"/>
      <c r="B23" s="153" t="s">
        <v>85</v>
      </c>
      <c r="C23" s="154"/>
      <c r="D23" s="84">
        <f t="shared" si="0"/>
        <v>4670430</v>
      </c>
      <c r="E23" s="94">
        <v>4670430</v>
      </c>
      <c r="F23" s="46"/>
      <c r="G23" s="87"/>
      <c r="H23" s="115">
        <v>0</v>
      </c>
      <c r="I23" s="139"/>
      <c r="J23" s="116" t="s">
        <v>114</v>
      </c>
      <c r="K23" s="111">
        <v>0</v>
      </c>
      <c r="L23" s="111">
        <v>0</v>
      </c>
      <c r="M23" s="111">
        <f>SUM(K21:L23)</f>
        <v>0</v>
      </c>
      <c r="N23" s="111">
        <v>0</v>
      </c>
      <c r="O23" s="111">
        <v>0</v>
      </c>
      <c r="P23" s="111">
        <v>0</v>
      </c>
      <c r="Q23" s="86"/>
    </row>
    <row r="24" spans="1:17" ht="14.25" customHeight="1">
      <c r="A24" s="156"/>
      <c r="B24" s="153" t="s">
        <v>86</v>
      </c>
      <c r="C24" s="154"/>
      <c r="D24" s="84">
        <f t="shared" si="0"/>
        <v>574130</v>
      </c>
      <c r="E24" s="94">
        <v>574130</v>
      </c>
      <c r="F24" s="46"/>
      <c r="G24" s="87"/>
      <c r="H24" s="115">
        <v>0</v>
      </c>
      <c r="I24" s="139"/>
      <c r="J24" s="116" t="s">
        <v>115</v>
      </c>
      <c r="K24" s="111">
        <v>0</v>
      </c>
      <c r="L24" s="111">
        <v>0</v>
      </c>
      <c r="M24" s="111">
        <f>SUM(K21:L24)</f>
        <v>0</v>
      </c>
      <c r="N24" s="111">
        <v>0</v>
      </c>
      <c r="O24" s="111">
        <v>0</v>
      </c>
      <c r="P24" s="111">
        <v>0</v>
      </c>
      <c r="Q24" s="86"/>
    </row>
    <row r="25" spans="1:17" ht="14.25" customHeight="1">
      <c r="A25" s="156"/>
      <c r="B25" s="153" t="s">
        <v>87</v>
      </c>
      <c r="C25" s="154"/>
      <c r="D25" s="84">
        <f t="shared" si="0"/>
        <v>1215460</v>
      </c>
      <c r="E25" s="94">
        <v>1215460</v>
      </c>
      <c r="F25" s="46"/>
      <c r="G25" s="87"/>
      <c r="H25" s="115">
        <v>0</v>
      </c>
      <c r="I25" s="139"/>
      <c r="J25" s="116" t="s">
        <v>116</v>
      </c>
      <c r="K25" s="111">
        <v>0</v>
      </c>
      <c r="L25" s="111">
        <v>0</v>
      </c>
      <c r="M25" s="111">
        <f>SUM(K21:L25)</f>
        <v>0</v>
      </c>
      <c r="N25" s="111">
        <v>0</v>
      </c>
      <c r="O25" s="111">
        <v>0</v>
      </c>
      <c r="P25" s="111">
        <v>0</v>
      </c>
      <c r="Q25" s="86"/>
    </row>
    <row r="26" spans="1:17" ht="14.25" customHeight="1">
      <c r="A26" s="156"/>
      <c r="B26" s="184" t="s">
        <v>14</v>
      </c>
      <c r="C26" s="185"/>
      <c r="D26" s="83">
        <f>SUM(D14:D25)</f>
        <v>94284260</v>
      </c>
      <c r="E26" s="97">
        <f>SUM(D22:D25)</f>
        <v>10010080</v>
      </c>
      <c r="F26" s="46"/>
      <c r="G26" s="87"/>
      <c r="H26" s="115">
        <v>0</v>
      </c>
      <c r="I26" s="139"/>
      <c r="J26" s="116" t="s">
        <v>117</v>
      </c>
      <c r="K26" s="111">
        <v>0</v>
      </c>
      <c r="L26" s="111">
        <v>0</v>
      </c>
      <c r="M26" s="111">
        <f>SUM(K21:L26)</f>
        <v>0</v>
      </c>
      <c r="N26" s="111">
        <v>0</v>
      </c>
      <c r="O26" s="111">
        <v>0</v>
      </c>
      <c r="P26" s="111">
        <v>0</v>
      </c>
      <c r="Q26" s="86"/>
    </row>
    <row r="27" spans="1:17" ht="14.25" customHeight="1">
      <c r="A27" s="156"/>
      <c r="B27" s="153" t="s">
        <v>88</v>
      </c>
      <c r="C27" s="154"/>
      <c r="D27" s="67">
        <f>G27+H27</f>
        <v>0</v>
      </c>
      <c r="E27" s="67">
        <v>0</v>
      </c>
      <c r="F27" s="46"/>
      <c r="G27" s="120">
        <v>0</v>
      </c>
      <c r="H27" s="115">
        <v>0</v>
      </c>
      <c r="I27" s="139"/>
      <c r="J27" s="116" t="s">
        <v>118</v>
      </c>
      <c r="K27" s="111">
        <v>0</v>
      </c>
      <c r="L27" s="111">
        <v>0</v>
      </c>
      <c r="M27" s="111">
        <f>SUM(K21:L27)</f>
        <v>0</v>
      </c>
      <c r="N27" s="111">
        <v>0</v>
      </c>
      <c r="O27" s="111">
        <v>0</v>
      </c>
      <c r="P27" s="111">
        <v>0</v>
      </c>
      <c r="Q27" s="86"/>
    </row>
    <row r="28" spans="1:17" ht="14.25" customHeight="1">
      <c r="A28" s="156"/>
      <c r="B28" s="153" t="s">
        <v>89</v>
      </c>
      <c r="C28" s="154"/>
      <c r="D28" s="67">
        <f>G28+H28</f>
        <v>5478510</v>
      </c>
      <c r="E28" s="122">
        <v>5478510</v>
      </c>
      <c r="F28" s="46"/>
      <c r="G28" s="120">
        <v>5478510</v>
      </c>
      <c r="H28" s="115">
        <v>0</v>
      </c>
      <c r="I28" s="139"/>
      <c r="J28" s="116" t="s">
        <v>119</v>
      </c>
      <c r="K28" s="111">
        <v>0</v>
      </c>
      <c r="L28" s="111">
        <v>0</v>
      </c>
      <c r="M28" s="111">
        <f>SUM(K21:L28)</f>
        <v>0</v>
      </c>
      <c r="N28" s="111">
        <v>0</v>
      </c>
      <c r="O28" s="111">
        <v>0</v>
      </c>
      <c r="P28" s="111">
        <v>0</v>
      </c>
      <c r="Q28" s="86"/>
    </row>
    <row r="29" spans="1:17" ht="14.25" customHeight="1">
      <c r="A29" s="158"/>
      <c r="B29" s="184" t="s">
        <v>14</v>
      </c>
      <c r="C29" s="185"/>
      <c r="D29" s="77">
        <f>SUM(D27:D28)</f>
        <v>5478510</v>
      </c>
      <c r="E29" s="8"/>
      <c r="F29" s="47"/>
      <c r="G29" s="87"/>
      <c r="H29" s="115">
        <v>0</v>
      </c>
      <c r="I29" s="139"/>
      <c r="J29" s="116" t="s">
        <v>120</v>
      </c>
      <c r="K29" s="111">
        <v>0</v>
      </c>
      <c r="L29" s="111">
        <v>0</v>
      </c>
      <c r="M29" s="111">
        <f>SUM(K21:L29)</f>
        <v>0</v>
      </c>
      <c r="N29" s="111">
        <v>0</v>
      </c>
      <c r="O29" s="111">
        <v>0</v>
      </c>
      <c r="P29" s="111">
        <v>0</v>
      </c>
      <c r="Q29" s="86"/>
    </row>
    <row r="30" spans="1:17" ht="14.25" customHeight="1">
      <c r="A30" s="157" t="s">
        <v>7</v>
      </c>
      <c r="B30" s="153" t="s">
        <v>124</v>
      </c>
      <c r="C30" s="154"/>
      <c r="D30" s="78">
        <f>E30+H30</f>
        <v>0</v>
      </c>
      <c r="E30" s="103">
        <f>H30</f>
        <v>0</v>
      </c>
      <c r="F30" s="48"/>
      <c r="G30" s="87"/>
      <c r="H30" s="115">
        <v>0</v>
      </c>
      <c r="I30" s="139"/>
      <c r="J30" s="116" t="s">
        <v>68</v>
      </c>
      <c r="K30" s="111">
        <v>0</v>
      </c>
      <c r="L30" s="111">
        <v>0</v>
      </c>
      <c r="M30" s="111">
        <f>SUM(K21:L30)</f>
        <v>0</v>
      </c>
      <c r="N30" s="111">
        <v>0</v>
      </c>
      <c r="O30" s="111">
        <v>0</v>
      </c>
      <c r="P30" s="111">
        <v>0</v>
      </c>
      <c r="Q30" s="86"/>
    </row>
    <row r="31" spans="1:17" ht="14.25" customHeight="1">
      <c r="A31" s="155"/>
      <c r="B31" s="153" t="s">
        <v>125</v>
      </c>
      <c r="C31" s="154"/>
      <c r="D31" s="78">
        <f>E31+H31</f>
        <v>0</v>
      </c>
      <c r="E31" s="103">
        <v>0</v>
      </c>
      <c r="F31" s="48" t="s">
        <v>158</v>
      </c>
      <c r="G31" s="87"/>
      <c r="H31" s="115">
        <v>0</v>
      </c>
      <c r="I31" s="139"/>
      <c r="J31" s="116" t="s">
        <v>121</v>
      </c>
      <c r="K31" s="111">
        <v>0</v>
      </c>
      <c r="L31" s="111">
        <v>0</v>
      </c>
      <c r="M31" s="111">
        <f>SUM(K21:L31)</f>
        <v>0</v>
      </c>
      <c r="N31" s="111">
        <v>0</v>
      </c>
      <c r="O31" s="111">
        <v>0</v>
      </c>
      <c r="P31" s="111">
        <v>0</v>
      </c>
      <c r="Q31" s="86"/>
    </row>
    <row r="32" spans="1:17" ht="14.25" customHeight="1">
      <c r="A32" s="155"/>
      <c r="B32" s="153" t="s">
        <v>90</v>
      </c>
      <c r="C32" s="154"/>
      <c r="D32" s="78">
        <f>E32+H32</f>
        <v>0</v>
      </c>
      <c r="E32" s="103">
        <v>0</v>
      </c>
      <c r="F32" s="48"/>
      <c r="G32" s="87"/>
      <c r="H32" s="115">
        <v>0</v>
      </c>
      <c r="I32" s="139"/>
      <c r="J32" s="116" t="s">
        <v>122</v>
      </c>
      <c r="K32" s="111">
        <v>0</v>
      </c>
      <c r="L32" s="111">
        <v>0</v>
      </c>
      <c r="M32" s="111">
        <f>SUM(K21:L32)</f>
        <v>0</v>
      </c>
      <c r="N32" s="111">
        <v>0</v>
      </c>
      <c r="O32" s="111">
        <v>0</v>
      </c>
      <c r="P32" s="111">
        <v>0</v>
      </c>
      <c r="Q32" s="86"/>
    </row>
    <row r="33" spans="1:17" ht="14.25" customHeight="1">
      <c r="A33" s="156"/>
      <c r="B33" s="186" t="s">
        <v>91</v>
      </c>
      <c r="C33" s="187"/>
      <c r="D33" s="78">
        <f>E33+H33</f>
        <v>0</v>
      </c>
      <c r="E33" s="103">
        <v>0</v>
      </c>
      <c r="F33" s="48"/>
      <c r="G33" s="87"/>
      <c r="H33" s="115">
        <v>0</v>
      </c>
      <c r="I33" s="139"/>
      <c r="J33" s="110"/>
      <c r="K33" s="111"/>
      <c r="L33" s="111"/>
      <c r="M33" s="111"/>
      <c r="N33" s="111"/>
      <c r="O33" s="111"/>
      <c r="P33" s="111"/>
      <c r="Q33" s="111"/>
    </row>
    <row r="34" spans="1:17" ht="14.25" customHeight="1">
      <c r="A34" s="158"/>
      <c r="B34" s="184" t="s">
        <v>14</v>
      </c>
      <c r="C34" s="185"/>
      <c r="D34" s="79">
        <f>SUM(D30:D33)</f>
        <v>0</v>
      </c>
      <c r="E34" s="9"/>
      <c r="F34" s="47"/>
      <c r="G34" s="87"/>
      <c r="H34" s="115">
        <v>0</v>
      </c>
      <c r="I34" s="139"/>
      <c r="K34" s="87"/>
      <c r="L34" s="87"/>
      <c r="M34" s="87"/>
      <c r="N34" s="87"/>
      <c r="O34" s="87"/>
      <c r="P34" s="87"/>
      <c r="Q34" s="87"/>
    </row>
    <row r="35" spans="1:9" ht="14.25" customHeight="1">
      <c r="A35" s="157" t="s">
        <v>52</v>
      </c>
      <c r="B35" s="175" t="s">
        <v>92</v>
      </c>
      <c r="C35" s="176"/>
      <c r="D35" s="43">
        <v>0</v>
      </c>
      <c r="E35" s="8"/>
      <c r="F35" s="47"/>
      <c r="G35" s="87"/>
      <c r="H35" s="115">
        <v>0</v>
      </c>
      <c r="I35" s="139"/>
    </row>
    <row r="36" spans="1:9" ht="14.25" customHeight="1">
      <c r="A36" s="174"/>
      <c r="B36" s="184" t="s">
        <v>14</v>
      </c>
      <c r="C36" s="185"/>
      <c r="D36" s="45">
        <f>SUM(D35)</f>
        <v>0</v>
      </c>
      <c r="E36" s="45"/>
      <c r="F36" s="50"/>
      <c r="G36" s="87"/>
      <c r="H36" s="115">
        <v>0</v>
      </c>
      <c r="I36" s="139"/>
    </row>
    <row r="37" spans="1:9" ht="14.25" customHeight="1">
      <c r="A37" s="155" t="s">
        <v>20</v>
      </c>
      <c r="B37" s="153" t="s">
        <v>108</v>
      </c>
      <c r="C37" s="154"/>
      <c r="D37" s="74">
        <v>0</v>
      </c>
      <c r="E37" s="100"/>
      <c r="F37" s="47"/>
      <c r="G37" s="87"/>
      <c r="H37" s="115">
        <v>0</v>
      </c>
      <c r="I37" s="139"/>
    </row>
    <row r="38" spans="1:9" ht="14.25" customHeight="1">
      <c r="A38" s="156"/>
      <c r="B38" s="186" t="s">
        <v>93</v>
      </c>
      <c r="C38" s="187"/>
      <c r="D38" s="88">
        <f>E38+H38</f>
        <v>1768380</v>
      </c>
      <c r="E38" s="99">
        <v>1768380</v>
      </c>
      <c r="F38" s="47" t="s">
        <v>133</v>
      </c>
      <c r="G38" s="87"/>
      <c r="H38" s="115">
        <v>0</v>
      </c>
      <c r="I38" s="139"/>
    </row>
    <row r="39" spans="1:9" ht="14.25" customHeight="1">
      <c r="A39" s="156"/>
      <c r="B39" s="186" t="s">
        <v>94</v>
      </c>
      <c r="C39" s="187"/>
      <c r="D39" s="88">
        <f aca="true" t="shared" si="1" ref="D39:D48">E39+H39</f>
        <v>3110750</v>
      </c>
      <c r="E39" s="99">
        <v>3110750</v>
      </c>
      <c r="F39" s="47" t="s">
        <v>103</v>
      </c>
      <c r="G39" s="87"/>
      <c r="H39" s="115">
        <v>0</v>
      </c>
      <c r="I39" s="139"/>
    </row>
    <row r="40" spans="1:9" ht="14.25" customHeight="1">
      <c r="A40" s="156"/>
      <c r="B40" s="186" t="s">
        <v>95</v>
      </c>
      <c r="C40" s="187"/>
      <c r="D40" s="88">
        <f t="shared" si="1"/>
        <v>1199920</v>
      </c>
      <c r="E40" s="99">
        <v>1199920</v>
      </c>
      <c r="F40" s="47" t="s">
        <v>103</v>
      </c>
      <c r="G40" s="87"/>
      <c r="H40" s="115">
        <v>0</v>
      </c>
      <c r="I40" s="139"/>
    </row>
    <row r="41" spans="1:9" ht="14.25" customHeight="1">
      <c r="A41" s="156"/>
      <c r="B41" s="186" t="s">
        <v>106</v>
      </c>
      <c r="C41" s="187"/>
      <c r="D41" s="88">
        <f t="shared" si="1"/>
        <v>0</v>
      </c>
      <c r="E41" s="99">
        <v>0</v>
      </c>
      <c r="F41" s="47" t="s">
        <v>161</v>
      </c>
      <c r="G41" s="87"/>
      <c r="H41" s="115">
        <v>0</v>
      </c>
      <c r="I41" s="139"/>
    </row>
    <row r="42" spans="1:9" ht="14.25" customHeight="1">
      <c r="A42" s="156"/>
      <c r="B42" s="186" t="s">
        <v>107</v>
      </c>
      <c r="C42" s="187"/>
      <c r="D42" s="88">
        <f t="shared" si="1"/>
        <v>0</v>
      </c>
      <c r="E42" s="99">
        <v>0</v>
      </c>
      <c r="F42" s="47" t="s">
        <v>160</v>
      </c>
      <c r="G42" s="87"/>
      <c r="H42" s="115">
        <v>0</v>
      </c>
      <c r="I42" s="139"/>
    </row>
    <row r="43" spans="1:9" ht="14.25" customHeight="1">
      <c r="A43" s="156"/>
      <c r="B43" s="186" t="s">
        <v>96</v>
      </c>
      <c r="C43" s="187"/>
      <c r="D43" s="88">
        <f t="shared" si="1"/>
        <v>47150</v>
      </c>
      <c r="E43" s="99">
        <v>47150</v>
      </c>
      <c r="F43" s="47" t="s">
        <v>102</v>
      </c>
      <c r="G43" s="87"/>
      <c r="H43" s="115">
        <v>0</v>
      </c>
      <c r="I43" s="139"/>
    </row>
    <row r="44" spans="1:9" ht="14.25" customHeight="1">
      <c r="A44" s="156"/>
      <c r="B44" s="186" t="s">
        <v>97</v>
      </c>
      <c r="C44" s="187"/>
      <c r="D44" s="88">
        <f t="shared" si="1"/>
        <v>0</v>
      </c>
      <c r="E44" s="99">
        <v>0</v>
      </c>
      <c r="F44" s="47"/>
      <c r="G44" s="87"/>
      <c r="H44" s="115">
        <v>0</v>
      </c>
      <c r="I44" s="139"/>
    </row>
    <row r="45" spans="1:9" ht="14.25" customHeight="1">
      <c r="A45" s="156"/>
      <c r="B45" s="186" t="s">
        <v>98</v>
      </c>
      <c r="C45" s="187"/>
      <c r="D45" s="88">
        <f t="shared" si="1"/>
        <v>0</v>
      </c>
      <c r="E45" s="99">
        <v>0</v>
      </c>
      <c r="F45" s="47" t="s">
        <v>63</v>
      </c>
      <c r="G45" s="87"/>
      <c r="H45" s="115">
        <v>0</v>
      </c>
      <c r="I45" s="139"/>
    </row>
    <row r="46" spans="1:9" ht="14.25" customHeight="1">
      <c r="A46" s="156"/>
      <c r="B46" s="186" t="s">
        <v>99</v>
      </c>
      <c r="C46" s="187"/>
      <c r="D46" s="88">
        <f t="shared" si="1"/>
        <v>2537400</v>
      </c>
      <c r="E46" s="99">
        <v>2537400</v>
      </c>
      <c r="F46" s="47" t="s">
        <v>64</v>
      </c>
      <c r="G46" s="87"/>
      <c r="H46" s="115">
        <v>0</v>
      </c>
      <c r="I46" s="139"/>
    </row>
    <row r="47" spans="1:9" ht="14.25" customHeight="1">
      <c r="A47" s="156"/>
      <c r="B47" s="186" t="s">
        <v>100</v>
      </c>
      <c r="C47" s="187"/>
      <c r="D47" s="88">
        <f t="shared" si="1"/>
        <v>0</v>
      </c>
      <c r="E47" s="99">
        <v>0</v>
      </c>
      <c r="F47" s="47" t="s">
        <v>104</v>
      </c>
      <c r="G47" s="87"/>
      <c r="H47" s="115">
        <v>0</v>
      </c>
      <c r="I47" s="139"/>
    </row>
    <row r="48" spans="1:9" ht="14.25" customHeight="1">
      <c r="A48" s="156"/>
      <c r="B48" s="186" t="s">
        <v>101</v>
      </c>
      <c r="C48" s="187"/>
      <c r="D48" s="88">
        <f t="shared" si="1"/>
        <v>297000</v>
      </c>
      <c r="E48" s="99">
        <v>297000</v>
      </c>
      <c r="F48" s="47" t="s">
        <v>105</v>
      </c>
      <c r="G48" s="87"/>
      <c r="H48" s="115">
        <v>0</v>
      </c>
      <c r="I48" s="139"/>
    </row>
    <row r="49" spans="1:9" ht="14.25" customHeight="1">
      <c r="A49" s="156"/>
      <c r="B49" s="11" t="s">
        <v>24</v>
      </c>
      <c r="C49" s="12"/>
      <c r="D49" s="35">
        <f>SUM(D37:D48)</f>
        <v>8960600</v>
      </c>
      <c r="E49" s="45"/>
      <c r="F49" s="47"/>
      <c r="G49" s="87"/>
      <c r="H49" s="115">
        <v>0</v>
      </c>
      <c r="I49" s="139"/>
    </row>
    <row r="50" spans="1:9" s="24" customFormat="1" ht="14.25" customHeight="1">
      <c r="A50" s="156"/>
      <c r="B50" s="153" t="s">
        <v>22</v>
      </c>
      <c r="C50" s="154"/>
      <c r="D50" s="41">
        <f>E50+H50</f>
        <v>12390100</v>
      </c>
      <c r="E50" s="99">
        <v>12390100</v>
      </c>
      <c r="F50" s="22"/>
      <c r="G50" s="87"/>
      <c r="H50" s="115">
        <v>0</v>
      </c>
      <c r="I50" s="139"/>
    </row>
    <row r="51" spans="1:9" s="24" customFormat="1" ht="14.25" customHeight="1">
      <c r="A51" s="156"/>
      <c r="B51" s="184" t="s">
        <v>14</v>
      </c>
      <c r="C51" s="185"/>
      <c r="D51" s="35">
        <f>SUM(D50)</f>
        <v>12390100</v>
      </c>
      <c r="E51" s="9"/>
      <c r="F51" s="47"/>
      <c r="G51" s="87"/>
      <c r="H51" s="115">
        <v>0</v>
      </c>
      <c r="I51" s="139"/>
    </row>
    <row r="52" spans="1:9" s="24" customFormat="1" ht="14.25" customHeight="1">
      <c r="A52" s="14"/>
      <c r="B52" s="184" t="s">
        <v>23</v>
      </c>
      <c r="C52" s="185"/>
      <c r="D52" s="35">
        <f>D49+D51</f>
        <v>21350700</v>
      </c>
      <c r="E52" s="9"/>
      <c r="F52" s="47"/>
      <c r="G52" s="87"/>
      <c r="H52" s="115">
        <v>0</v>
      </c>
      <c r="I52" s="139"/>
    </row>
    <row r="53" spans="1:9" s="24" customFormat="1" ht="14.25" customHeight="1">
      <c r="A53" s="4"/>
      <c r="B53" s="10" t="s">
        <v>16</v>
      </c>
      <c r="C53" s="11"/>
      <c r="D53" s="35">
        <f>D26+D29+D34+D36+D52</f>
        <v>121113470</v>
      </c>
      <c r="E53" s="35"/>
      <c r="F53" s="51"/>
      <c r="G53" s="87"/>
      <c r="H53" s="105">
        <f>SUM(H14:H52)</f>
        <v>0</v>
      </c>
      <c r="I53" s="126"/>
    </row>
    <row r="54" spans="1:9" s="24" customFormat="1" ht="14.25" customHeight="1">
      <c r="A54" s="2" t="s">
        <v>9</v>
      </c>
      <c r="B54" s="2"/>
      <c r="C54" s="2"/>
      <c r="D54" s="114" t="s">
        <v>165</v>
      </c>
      <c r="E54" s="108" t="s">
        <v>129</v>
      </c>
      <c r="F54" s="109"/>
      <c r="G54" s="121"/>
      <c r="H54" s="101" t="s">
        <v>157</v>
      </c>
      <c r="I54" s="118"/>
    </row>
    <row r="55" spans="1:9" s="24" customFormat="1" ht="14.25" customHeight="1">
      <c r="A55" s="2"/>
      <c r="B55" s="2"/>
      <c r="C55" s="2"/>
      <c r="D55" s="31"/>
      <c r="E55" s="177">
        <v>43983</v>
      </c>
      <c r="F55" s="177"/>
      <c r="G55" s="87"/>
      <c r="H55" s="15"/>
      <c r="I55" s="118"/>
    </row>
    <row r="56" spans="1:9" s="24" customFormat="1" ht="13.5">
      <c r="A56"/>
      <c r="B56"/>
      <c r="C56"/>
      <c r="D56" s="136" t="s">
        <v>155</v>
      </c>
      <c r="E56" s="120"/>
      <c r="F56"/>
      <c r="H56"/>
      <c r="I56" s="140"/>
    </row>
    <row r="57" spans="1:9" s="24" customFormat="1" ht="13.5">
      <c r="A57"/>
      <c r="B57"/>
      <c r="C57"/>
      <c r="D57" s="114"/>
      <c r="E57"/>
      <c r="F57"/>
      <c r="H57"/>
      <c r="I57" s="140"/>
    </row>
    <row r="58" spans="1:9" s="24" customFormat="1" ht="13.5">
      <c r="A58"/>
      <c r="B58"/>
      <c r="C58"/>
      <c r="D58" s="31"/>
      <c r="E58"/>
      <c r="F58"/>
      <c r="H58"/>
      <c r="I58" s="140"/>
    </row>
  </sheetData>
  <sheetProtection/>
  <mergeCells count="51">
    <mergeCell ref="A1:F1"/>
    <mergeCell ref="D2:E2"/>
    <mergeCell ref="B3:D3"/>
    <mergeCell ref="A4:A11"/>
    <mergeCell ref="B4:D11"/>
    <mergeCell ref="A12:C12"/>
    <mergeCell ref="B13:C13"/>
    <mergeCell ref="A14:A29"/>
    <mergeCell ref="B14:C14"/>
    <mergeCell ref="B15:C15"/>
    <mergeCell ref="B16:C16"/>
    <mergeCell ref="B17:C17"/>
    <mergeCell ref="B18:C18"/>
    <mergeCell ref="B19:C19"/>
    <mergeCell ref="B25:C25"/>
    <mergeCell ref="B26:C26"/>
    <mergeCell ref="J19:Q19"/>
    <mergeCell ref="B20:C20"/>
    <mergeCell ref="B21:C21"/>
    <mergeCell ref="B22:C22"/>
    <mergeCell ref="B23:C23"/>
    <mergeCell ref="B24:C24"/>
    <mergeCell ref="B27:C27"/>
    <mergeCell ref="B28:C28"/>
    <mergeCell ref="B29:C29"/>
    <mergeCell ref="A30:A34"/>
    <mergeCell ref="B30:C30"/>
    <mergeCell ref="B31:C31"/>
    <mergeCell ref="B32:C32"/>
    <mergeCell ref="B33:C33"/>
    <mergeCell ref="B34:C34"/>
    <mergeCell ref="A35:A36"/>
    <mergeCell ref="B35:C35"/>
    <mergeCell ref="B36:C36"/>
    <mergeCell ref="A37:A51"/>
    <mergeCell ref="B37:C37"/>
    <mergeCell ref="B38:C38"/>
    <mergeCell ref="B39:C39"/>
    <mergeCell ref="B40:C40"/>
    <mergeCell ref="B41:C41"/>
    <mergeCell ref="B42:C42"/>
    <mergeCell ref="B50:C50"/>
    <mergeCell ref="B51:C51"/>
    <mergeCell ref="B52:C52"/>
    <mergeCell ref="E55:F55"/>
    <mergeCell ref="B43:C43"/>
    <mergeCell ref="B44:C44"/>
    <mergeCell ref="B45:C45"/>
    <mergeCell ref="B46:C46"/>
    <mergeCell ref="B47:C47"/>
    <mergeCell ref="B48:C48"/>
  </mergeCells>
  <printOptions/>
  <pageMargins left="0.5118110236220472" right="0.5118110236220472" top="0.5511811023622047" bottom="0.15748031496062992" header="0.31496062992125984" footer="0.31496062992125984"/>
  <pageSetup horizontalDpi="600" verticalDpi="600" orientation="portrait" paperSize="9" scale="9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1">
      <selection activeCell="G16" sqref="G16"/>
    </sheetView>
  </sheetViews>
  <sheetFormatPr defaultColWidth="8.88671875" defaultRowHeight="13.5"/>
  <cols>
    <col min="1" max="1" width="10.77734375" style="0" customWidth="1"/>
    <col min="2" max="2" width="15.21484375" style="0" customWidth="1"/>
    <col min="3" max="3" width="5.99609375" style="0" bestFit="1" customWidth="1"/>
    <col min="4" max="4" width="15.4453125" style="0" customWidth="1"/>
    <col min="5" max="5" width="13.10546875" style="0" customWidth="1"/>
    <col min="6" max="6" width="19.3359375" style="0" customWidth="1"/>
    <col min="7" max="7" width="9.10546875" style="24" customWidth="1"/>
    <col min="8" max="8" width="15.4453125" style="0" bestFit="1" customWidth="1"/>
    <col min="9" max="9" width="4.10546875" style="140" customWidth="1"/>
    <col min="10" max="10" width="6.5546875" style="24" customWidth="1"/>
    <col min="11" max="17" width="8.77734375" style="24" customWidth="1"/>
  </cols>
  <sheetData>
    <row r="1" spans="1:9" ht="24" customHeight="1">
      <c r="A1" s="159" t="s">
        <v>162</v>
      </c>
      <c r="B1" s="159"/>
      <c r="C1" s="159"/>
      <c r="D1" s="159"/>
      <c r="E1" s="159"/>
      <c r="F1" s="159"/>
      <c r="G1" s="113" t="s">
        <v>27</v>
      </c>
      <c r="H1" s="106"/>
      <c r="I1" s="137"/>
    </row>
    <row r="2" spans="1:13" ht="18" customHeight="1">
      <c r="A2" s="7" t="s">
        <v>11</v>
      </c>
      <c r="B2" s="2"/>
      <c r="C2" s="2"/>
      <c r="D2" s="178" t="s">
        <v>79</v>
      </c>
      <c r="E2" s="178"/>
      <c r="F2" s="80"/>
      <c r="G2" s="118"/>
      <c r="H2" s="107"/>
      <c r="I2" s="138"/>
      <c r="K2" s="137"/>
      <c r="L2" s="137"/>
      <c r="M2" s="124"/>
    </row>
    <row r="3" spans="1:13" ht="14.25" customHeight="1">
      <c r="A3" s="5" t="s">
        <v>0</v>
      </c>
      <c r="B3" s="160" t="s">
        <v>12</v>
      </c>
      <c r="C3" s="160"/>
      <c r="D3" s="160"/>
      <c r="E3" s="18"/>
      <c r="F3" s="16" t="s">
        <v>10</v>
      </c>
      <c r="H3" s="102"/>
      <c r="I3" s="126"/>
      <c r="K3" s="141"/>
      <c r="L3" s="142"/>
      <c r="M3" s="125"/>
    </row>
    <row r="4" spans="1:13" ht="14.25" customHeight="1">
      <c r="A4" s="157" t="s">
        <v>163</v>
      </c>
      <c r="B4" s="162">
        <f>F11</f>
        <v>582759000</v>
      </c>
      <c r="C4" s="163"/>
      <c r="D4" s="164"/>
      <c r="E4" s="23" t="s">
        <v>29</v>
      </c>
      <c r="F4" s="82">
        <v>220243000</v>
      </c>
      <c r="H4" s="102"/>
      <c r="I4" s="126"/>
      <c r="K4" s="141"/>
      <c r="L4" s="142"/>
      <c r="M4" s="125"/>
    </row>
    <row r="5" spans="1:13" ht="14.25" customHeight="1">
      <c r="A5" s="156"/>
      <c r="B5" s="165"/>
      <c r="C5" s="166"/>
      <c r="D5" s="167"/>
      <c r="E5" s="23" t="s">
        <v>30</v>
      </c>
      <c r="F5" s="117">
        <v>96720000</v>
      </c>
      <c r="H5" s="102"/>
      <c r="I5" s="126"/>
      <c r="K5" s="141"/>
      <c r="L5" s="142"/>
      <c r="M5" s="125"/>
    </row>
    <row r="6" spans="1:13" ht="14.25" customHeight="1">
      <c r="A6" s="156"/>
      <c r="B6" s="165"/>
      <c r="C6" s="166"/>
      <c r="D6" s="167"/>
      <c r="E6" s="17" t="s">
        <v>123</v>
      </c>
      <c r="F6" s="117">
        <v>233764000</v>
      </c>
      <c r="H6" s="102"/>
      <c r="I6" s="126"/>
      <c r="K6" s="141"/>
      <c r="L6" s="142"/>
      <c r="M6" s="125"/>
    </row>
    <row r="7" spans="1:13" ht="14.25" customHeight="1">
      <c r="A7" s="156"/>
      <c r="B7" s="165"/>
      <c r="C7" s="166"/>
      <c r="D7" s="167"/>
      <c r="E7" s="17" t="s">
        <v>159</v>
      </c>
      <c r="F7" s="117">
        <v>0</v>
      </c>
      <c r="H7" s="102"/>
      <c r="I7" s="126"/>
      <c r="K7" s="141"/>
      <c r="L7" s="142"/>
      <c r="M7" s="125"/>
    </row>
    <row r="8" spans="1:13" ht="14.25" customHeight="1">
      <c r="A8" s="156"/>
      <c r="B8" s="165"/>
      <c r="C8" s="166"/>
      <c r="D8" s="167"/>
      <c r="E8" s="17" t="s">
        <v>45</v>
      </c>
      <c r="F8" s="117">
        <v>24024000</v>
      </c>
      <c r="H8" s="102"/>
      <c r="I8" s="126"/>
      <c r="K8" s="141"/>
      <c r="L8" s="142"/>
      <c r="M8" s="125"/>
    </row>
    <row r="9" spans="1:13" s="24" customFormat="1" ht="14.25" customHeight="1">
      <c r="A9" s="156"/>
      <c r="B9" s="165"/>
      <c r="C9" s="166"/>
      <c r="D9" s="167"/>
      <c r="E9" s="17" t="s">
        <v>164</v>
      </c>
      <c r="F9" s="117">
        <v>8008000</v>
      </c>
      <c r="H9" s="102"/>
      <c r="I9" s="126"/>
      <c r="K9" s="141"/>
      <c r="L9" s="142"/>
      <c r="M9" s="125"/>
    </row>
    <row r="10" spans="1:13" s="24" customFormat="1" ht="14.25" customHeight="1">
      <c r="A10" s="156"/>
      <c r="B10" s="165"/>
      <c r="C10" s="166"/>
      <c r="D10" s="167"/>
      <c r="E10" s="17" t="s">
        <v>156</v>
      </c>
      <c r="F10" s="117">
        <v>0</v>
      </c>
      <c r="H10" s="102"/>
      <c r="I10" s="126"/>
      <c r="K10" s="141"/>
      <c r="L10" s="142"/>
      <c r="M10" s="125"/>
    </row>
    <row r="11" spans="1:13" s="24" customFormat="1" ht="14.25" customHeight="1">
      <c r="A11" s="158"/>
      <c r="B11" s="168"/>
      <c r="C11" s="169"/>
      <c r="D11" s="170"/>
      <c r="E11" s="17" t="s">
        <v>78</v>
      </c>
      <c r="F11" s="123">
        <f>SUM(F4:F10)</f>
        <v>582759000</v>
      </c>
      <c r="H11" s="87"/>
      <c r="I11" s="118"/>
      <c r="K11" s="143"/>
      <c r="L11" s="144"/>
      <c r="M11" s="125"/>
    </row>
    <row r="12" spans="1:13" s="24" customFormat="1" ht="14.25" customHeight="1">
      <c r="A12" s="171" t="s">
        <v>39</v>
      </c>
      <c r="B12" s="171"/>
      <c r="C12" s="171"/>
      <c r="D12" s="27"/>
      <c r="E12" s="27"/>
      <c r="F12" s="20"/>
      <c r="H12" s="107"/>
      <c r="I12" s="138"/>
      <c r="K12" s="143"/>
      <c r="L12" s="144"/>
      <c r="M12" s="126"/>
    </row>
    <row r="13" spans="1:9" s="24" customFormat="1" ht="14.25" customHeight="1">
      <c r="A13" s="5" t="s">
        <v>1</v>
      </c>
      <c r="B13" s="180" t="s">
        <v>110</v>
      </c>
      <c r="C13" s="181"/>
      <c r="D13" s="28" t="s">
        <v>13</v>
      </c>
      <c r="E13" s="95" t="s">
        <v>126</v>
      </c>
      <c r="F13" s="21" t="s">
        <v>3</v>
      </c>
      <c r="H13" s="104" t="s">
        <v>128</v>
      </c>
      <c r="I13" s="138"/>
    </row>
    <row r="14" spans="1:9" s="24" customFormat="1" ht="14.25" customHeight="1">
      <c r="A14" s="161" t="s">
        <v>4</v>
      </c>
      <c r="B14" s="153" t="s">
        <v>80</v>
      </c>
      <c r="C14" s="172"/>
      <c r="D14" s="92">
        <f>E14+H14</f>
        <v>13183930</v>
      </c>
      <c r="E14" s="65">
        <v>10005000</v>
      </c>
      <c r="F14" s="76"/>
      <c r="G14" s="87"/>
      <c r="H14" s="115">
        <v>3178930</v>
      </c>
      <c r="I14" s="139"/>
    </row>
    <row r="15" spans="1:9" s="24" customFormat="1" ht="14.25" customHeight="1">
      <c r="A15" s="156"/>
      <c r="B15" s="153" t="s">
        <v>81</v>
      </c>
      <c r="C15" s="154"/>
      <c r="D15" s="92">
        <f>E15+H15</f>
        <v>11884400</v>
      </c>
      <c r="E15" s="65">
        <v>9042450</v>
      </c>
      <c r="F15" s="76"/>
      <c r="G15" s="87"/>
      <c r="H15" s="115">
        <v>2841950</v>
      </c>
      <c r="I15" s="139"/>
    </row>
    <row r="16" spans="1:9" s="24" customFormat="1" ht="14.25" customHeight="1">
      <c r="A16" s="156"/>
      <c r="B16" s="182" t="s">
        <v>82</v>
      </c>
      <c r="C16" s="172"/>
      <c r="D16" s="92">
        <v>65226730</v>
      </c>
      <c r="E16" s="91">
        <v>652226730</v>
      </c>
      <c r="F16" s="76"/>
      <c r="G16" s="119"/>
      <c r="H16" s="115">
        <v>22825960</v>
      </c>
      <c r="I16" s="139"/>
    </row>
    <row r="17" spans="1:9" s="24" customFormat="1" ht="14.25" customHeight="1">
      <c r="A17" s="156"/>
      <c r="B17" s="153"/>
      <c r="C17" s="154"/>
      <c r="D17" s="148">
        <v>0</v>
      </c>
      <c r="E17" s="91">
        <v>0</v>
      </c>
      <c r="F17" s="46"/>
      <c r="G17" s="87"/>
      <c r="H17" s="115">
        <v>0</v>
      </c>
      <c r="I17" s="139"/>
    </row>
    <row r="18" spans="1:9" ht="14.25" customHeight="1">
      <c r="A18" s="156"/>
      <c r="B18" s="153" t="s">
        <v>130</v>
      </c>
      <c r="C18" s="154"/>
      <c r="D18" s="148">
        <f>H18</f>
        <v>0</v>
      </c>
      <c r="E18" s="91">
        <v>0</v>
      </c>
      <c r="F18" s="46"/>
      <c r="G18" s="87"/>
      <c r="H18" s="152">
        <v>0</v>
      </c>
      <c r="I18" s="139"/>
    </row>
    <row r="19" spans="1:17" ht="14.25" customHeight="1">
      <c r="A19" s="156"/>
      <c r="B19" s="153" t="s">
        <v>131</v>
      </c>
      <c r="C19" s="154"/>
      <c r="D19" s="148">
        <f>H19</f>
        <v>0</v>
      </c>
      <c r="E19" s="91">
        <v>0</v>
      </c>
      <c r="F19" s="46"/>
      <c r="G19" s="87"/>
      <c r="H19" s="152">
        <v>0</v>
      </c>
      <c r="I19" s="139"/>
      <c r="J19" s="183" t="s">
        <v>149</v>
      </c>
      <c r="K19" s="183"/>
      <c r="L19" s="183"/>
      <c r="M19" s="183"/>
      <c r="N19" s="183"/>
      <c r="O19" s="183"/>
      <c r="P19" s="183"/>
      <c r="Q19" s="183"/>
    </row>
    <row r="20" spans="1:17" ht="14.25" customHeight="1">
      <c r="A20" s="156"/>
      <c r="B20" s="153" t="s">
        <v>134</v>
      </c>
      <c r="C20" s="154"/>
      <c r="D20" s="145">
        <f aca="true" t="shared" si="0" ref="D20:D25">E20+H20</f>
        <v>0</v>
      </c>
      <c r="E20" s="91">
        <v>0</v>
      </c>
      <c r="F20" s="98"/>
      <c r="G20" s="87"/>
      <c r="H20" s="146">
        <f>K21</f>
        <v>0</v>
      </c>
      <c r="I20" s="139"/>
      <c r="J20" s="75" t="s">
        <v>111</v>
      </c>
      <c r="K20" s="85" t="s">
        <v>136</v>
      </c>
      <c r="L20" s="85" t="s">
        <v>137</v>
      </c>
      <c r="M20" s="85" t="s">
        <v>109</v>
      </c>
      <c r="N20" s="85" t="s">
        <v>130</v>
      </c>
      <c r="O20" s="85" t="s">
        <v>131</v>
      </c>
      <c r="P20" s="85" t="s">
        <v>109</v>
      </c>
      <c r="Q20" s="85" t="s">
        <v>146</v>
      </c>
    </row>
    <row r="21" spans="1:17" ht="14.25" customHeight="1">
      <c r="A21" s="156"/>
      <c r="B21" s="153" t="s">
        <v>135</v>
      </c>
      <c r="C21" s="154"/>
      <c r="D21" s="149">
        <f t="shared" si="0"/>
        <v>0</v>
      </c>
      <c r="E21" s="91">
        <v>0</v>
      </c>
      <c r="F21" s="131"/>
      <c r="G21" s="87"/>
      <c r="H21" s="150">
        <f>L21</f>
        <v>0</v>
      </c>
      <c r="I21" s="139"/>
      <c r="J21" s="116" t="s">
        <v>112</v>
      </c>
      <c r="K21" s="147">
        <v>0</v>
      </c>
      <c r="L21" s="151">
        <v>0</v>
      </c>
      <c r="M21" s="111">
        <f>SUM(K21:L21)</f>
        <v>0</v>
      </c>
      <c r="N21" s="111">
        <v>0</v>
      </c>
      <c r="O21" s="111">
        <v>0</v>
      </c>
      <c r="P21" s="111">
        <v>0</v>
      </c>
      <c r="Q21" s="111"/>
    </row>
    <row r="22" spans="1:17" ht="14.25" customHeight="1">
      <c r="A22" s="156"/>
      <c r="B22" s="153" t="s">
        <v>84</v>
      </c>
      <c r="C22" s="154"/>
      <c r="D22" s="84">
        <f t="shared" si="0"/>
        <v>4743200</v>
      </c>
      <c r="E22" s="93">
        <v>3550060</v>
      </c>
      <c r="F22" s="46"/>
      <c r="G22" s="87"/>
      <c r="H22" s="115">
        <v>1193140</v>
      </c>
      <c r="I22" s="139"/>
      <c r="J22" s="116" t="s">
        <v>113</v>
      </c>
      <c r="K22" s="111">
        <v>0</v>
      </c>
      <c r="L22" s="111">
        <v>0</v>
      </c>
      <c r="M22" s="111">
        <f>SUM(K21:L22)</f>
        <v>0</v>
      </c>
      <c r="N22" s="111">
        <v>0</v>
      </c>
      <c r="O22" s="111">
        <v>0</v>
      </c>
      <c r="P22" s="111">
        <v>0</v>
      </c>
      <c r="Q22" s="86"/>
    </row>
    <row r="23" spans="1:17" ht="14.25" customHeight="1">
      <c r="A23" s="156"/>
      <c r="B23" s="153" t="s">
        <v>85</v>
      </c>
      <c r="C23" s="154"/>
      <c r="D23" s="84">
        <f t="shared" si="0"/>
        <v>6111460</v>
      </c>
      <c r="E23" s="94">
        <v>4670430</v>
      </c>
      <c r="F23" s="46"/>
      <c r="G23" s="87"/>
      <c r="H23" s="115">
        <v>1441030</v>
      </c>
      <c r="I23" s="139"/>
      <c r="J23" s="116" t="s">
        <v>114</v>
      </c>
      <c r="K23" s="111">
        <v>0</v>
      </c>
      <c r="L23" s="111">
        <v>0</v>
      </c>
      <c r="M23" s="111">
        <f>SUM(K21:L23)</f>
        <v>0</v>
      </c>
      <c r="N23" s="111">
        <v>0</v>
      </c>
      <c r="O23" s="111">
        <v>0</v>
      </c>
      <c r="P23" s="111">
        <v>0</v>
      </c>
      <c r="Q23" s="86"/>
    </row>
    <row r="24" spans="1:17" ht="14.25" customHeight="1">
      <c r="A24" s="156"/>
      <c r="B24" s="153" t="s">
        <v>86</v>
      </c>
      <c r="C24" s="154"/>
      <c r="D24" s="84">
        <f t="shared" si="0"/>
        <v>800430</v>
      </c>
      <c r="E24" s="94">
        <v>574130</v>
      </c>
      <c r="F24" s="46"/>
      <c r="G24" s="87"/>
      <c r="H24" s="115">
        <v>226300</v>
      </c>
      <c r="I24" s="139"/>
      <c r="J24" s="116" t="s">
        <v>115</v>
      </c>
      <c r="K24" s="111">
        <v>0</v>
      </c>
      <c r="L24" s="111">
        <v>0</v>
      </c>
      <c r="M24" s="111">
        <f>SUM(K21:L24)</f>
        <v>0</v>
      </c>
      <c r="N24" s="111">
        <v>0</v>
      </c>
      <c r="O24" s="111">
        <v>0</v>
      </c>
      <c r="P24" s="111">
        <v>0</v>
      </c>
      <c r="Q24" s="86"/>
    </row>
    <row r="25" spans="1:17" ht="14.25" customHeight="1">
      <c r="A25" s="156"/>
      <c r="B25" s="153" t="s">
        <v>87</v>
      </c>
      <c r="C25" s="154"/>
      <c r="D25" s="84">
        <f t="shared" si="0"/>
        <v>1686890</v>
      </c>
      <c r="E25" s="94">
        <v>1215460</v>
      </c>
      <c r="F25" s="46"/>
      <c r="G25" s="87"/>
      <c r="H25" s="115">
        <v>471430</v>
      </c>
      <c r="I25" s="139"/>
      <c r="J25" s="116" t="s">
        <v>116</v>
      </c>
      <c r="K25" s="111">
        <v>0</v>
      </c>
      <c r="L25" s="111">
        <v>0</v>
      </c>
      <c r="M25" s="111">
        <f>SUM(K21:L25)</f>
        <v>0</v>
      </c>
      <c r="N25" s="111">
        <v>0</v>
      </c>
      <c r="O25" s="111">
        <v>0</v>
      </c>
      <c r="P25" s="111">
        <v>0</v>
      </c>
      <c r="Q25" s="86"/>
    </row>
    <row r="26" spans="1:17" ht="14.25" customHeight="1">
      <c r="A26" s="156"/>
      <c r="B26" s="184" t="s">
        <v>14</v>
      </c>
      <c r="C26" s="185"/>
      <c r="D26" s="83">
        <f>SUM(D14:D25)</f>
        <v>103637040</v>
      </c>
      <c r="E26" s="97">
        <f>SUM(D22:D25)</f>
        <v>13341980</v>
      </c>
      <c r="F26" s="46"/>
      <c r="G26" s="87"/>
      <c r="H26" s="115">
        <v>0</v>
      </c>
      <c r="I26" s="139"/>
      <c r="J26" s="116" t="s">
        <v>117</v>
      </c>
      <c r="K26" s="111">
        <v>0</v>
      </c>
      <c r="L26" s="111">
        <v>0</v>
      </c>
      <c r="M26" s="111">
        <f>SUM(K21:L26)</f>
        <v>0</v>
      </c>
      <c r="N26" s="111">
        <v>0</v>
      </c>
      <c r="O26" s="111">
        <v>0</v>
      </c>
      <c r="P26" s="111">
        <v>0</v>
      </c>
      <c r="Q26" s="86"/>
    </row>
    <row r="27" spans="1:17" ht="14.25" customHeight="1">
      <c r="A27" s="156"/>
      <c r="B27" s="153" t="s">
        <v>88</v>
      </c>
      <c r="C27" s="154"/>
      <c r="D27" s="67">
        <f>G27+H27</f>
        <v>0</v>
      </c>
      <c r="E27" s="67">
        <v>0</v>
      </c>
      <c r="F27" s="46"/>
      <c r="G27" s="120">
        <v>0</v>
      </c>
      <c r="H27" s="115">
        <v>0</v>
      </c>
      <c r="I27" s="139"/>
      <c r="J27" s="116" t="s">
        <v>118</v>
      </c>
      <c r="K27" s="111">
        <v>0</v>
      </c>
      <c r="L27" s="111">
        <v>0</v>
      </c>
      <c r="M27" s="111">
        <f>SUM(K21:L27)</f>
        <v>0</v>
      </c>
      <c r="N27" s="111">
        <v>0</v>
      </c>
      <c r="O27" s="111">
        <v>0</v>
      </c>
      <c r="P27" s="111">
        <v>0</v>
      </c>
      <c r="Q27" s="86"/>
    </row>
    <row r="28" spans="1:17" ht="14.25" customHeight="1">
      <c r="A28" s="156"/>
      <c r="B28" s="153" t="s">
        <v>89</v>
      </c>
      <c r="C28" s="154"/>
      <c r="D28" s="67">
        <f>G28+H28</f>
        <v>5478510</v>
      </c>
      <c r="E28" s="122">
        <v>5478510</v>
      </c>
      <c r="F28" s="46"/>
      <c r="G28" s="120">
        <v>5478510</v>
      </c>
      <c r="H28" s="115">
        <v>0</v>
      </c>
      <c r="I28" s="139"/>
      <c r="J28" s="116" t="s">
        <v>119</v>
      </c>
      <c r="K28" s="111">
        <v>0</v>
      </c>
      <c r="L28" s="111">
        <v>0</v>
      </c>
      <c r="M28" s="111">
        <f>SUM(K21:L28)</f>
        <v>0</v>
      </c>
      <c r="N28" s="111">
        <v>0</v>
      </c>
      <c r="O28" s="111">
        <v>0</v>
      </c>
      <c r="P28" s="111">
        <v>0</v>
      </c>
      <c r="Q28" s="86"/>
    </row>
    <row r="29" spans="1:17" ht="14.25" customHeight="1">
      <c r="A29" s="158"/>
      <c r="B29" s="184" t="s">
        <v>14</v>
      </c>
      <c r="C29" s="185"/>
      <c r="D29" s="77">
        <f>SUM(D27:D28)</f>
        <v>5478510</v>
      </c>
      <c r="E29" s="8"/>
      <c r="F29" s="47"/>
      <c r="G29" s="87"/>
      <c r="H29" s="115">
        <v>0</v>
      </c>
      <c r="I29" s="139"/>
      <c r="J29" s="116" t="s">
        <v>120</v>
      </c>
      <c r="K29" s="111">
        <v>0</v>
      </c>
      <c r="L29" s="111">
        <v>0</v>
      </c>
      <c r="M29" s="111">
        <f>SUM(K21:L29)</f>
        <v>0</v>
      </c>
      <c r="N29" s="111">
        <v>0</v>
      </c>
      <c r="O29" s="111">
        <v>0</v>
      </c>
      <c r="P29" s="111">
        <v>0</v>
      </c>
      <c r="Q29" s="86"/>
    </row>
    <row r="30" spans="1:17" ht="14.25" customHeight="1">
      <c r="A30" s="157" t="s">
        <v>7</v>
      </c>
      <c r="B30" s="153" t="s">
        <v>124</v>
      </c>
      <c r="C30" s="154"/>
      <c r="D30" s="78">
        <f>E30+H30</f>
        <v>0</v>
      </c>
      <c r="E30" s="103">
        <f>H30</f>
        <v>0</v>
      </c>
      <c r="F30" s="48"/>
      <c r="G30" s="87"/>
      <c r="H30" s="115">
        <v>0</v>
      </c>
      <c r="I30" s="139"/>
      <c r="J30" s="116" t="s">
        <v>68</v>
      </c>
      <c r="K30" s="111">
        <v>0</v>
      </c>
      <c r="L30" s="111">
        <v>0</v>
      </c>
      <c r="M30" s="111">
        <f>SUM(K21:L30)</f>
        <v>0</v>
      </c>
      <c r="N30" s="111">
        <v>0</v>
      </c>
      <c r="O30" s="111">
        <v>0</v>
      </c>
      <c r="P30" s="111">
        <v>0</v>
      </c>
      <c r="Q30" s="86"/>
    </row>
    <row r="31" spans="1:17" ht="14.25" customHeight="1">
      <c r="A31" s="155"/>
      <c r="B31" s="153" t="s">
        <v>125</v>
      </c>
      <c r="C31" s="154"/>
      <c r="D31" s="78">
        <f>E31+H31</f>
        <v>2660000</v>
      </c>
      <c r="E31" s="103">
        <v>0</v>
      </c>
      <c r="F31" s="48" t="s">
        <v>158</v>
      </c>
      <c r="G31" s="87"/>
      <c r="H31" s="115">
        <v>2660000</v>
      </c>
      <c r="I31" s="139"/>
      <c r="J31" s="116" t="s">
        <v>121</v>
      </c>
      <c r="K31" s="111">
        <v>0</v>
      </c>
      <c r="L31" s="111">
        <v>0</v>
      </c>
      <c r="M31" s="111">
        <f>SUM(K21:L31)</f>
        <v>0</v>
      </c>
      <c r="N31" s="111">
        <v>0</v>
      </c>
      <c r="O31" s="111">
        <v>0</v>
      </c>
      <c r="P31" s="111">
        <v>0</v>
      </c>
      <c r="Q31" s="86"/>
    </row>
    <row r="32" spans="1:17" ht="14.25" customHeight="1">
      <c r="A32" s="155"/>
      <c r="B32" s="153" t="s">
        <v>90</v>
      </c>
      <c r="C32" s="154"/>
      <c r="D32" s="78">
        <f>E32+H32</f>
        <v>110962380</v>
      </c>
      <c r="E32" s="103">
        <v>0</v>
      </c>
      <c r="F32" s="48"/>
      <c r="G32" s="87"/>
      <c r="H32" s="115">
        <v>110962380</v>
      </c>
      <c r="I32" s="139"/>
      <c r="J32" s="116" t="s">
        <v>122</v>
      </c>
      <c r="K32" s="111">
        <v>0</v>
      </c>
      <c r="L32" s="111">
        <v>0</v>
      </c>
      <c r="M32" s="111">
        <f>SUM(K21:L32)</f>
        <v>0</v>
      </c>
      <c r="N32" s="111">
        <v>0</v>
      </c>
      <c r="O32" s="111">
        <v>0</v>
      </c>
      <c r="P32" s="111">
        <v>0</v>
      </c>
      <c r="Q32" s="86"/>
    </row>
    <row r="33" spans="1:17" ht="14.25" customHeight="1">
      <c r="A33" s="156"/>
      <c r="B33" s="186" t="s">
        <v>91</v>
      </c>
      <c r="C33" s="187"/>
      <c r="D33" s="78">
        <f>E33+H33</f>
        <v>2124310</v>
      </c>
      <c r="E33" s="103">
        <v>0</v>
      </c>
      <c r="F33" s="48"/>
      <c r="G33" s="87"/>
      <c r="H33" s="115">
        <v>2124310</v>
      </c>
      <c r="I33" s="139"/>
      <c r="J33" s="110"/>
      <c r="K33" s="111"/>
      <c r="L33" s="111"/>
      <c r="M33" s="111"/>
      <c r="N33" s="111"/>
      <c r="O33" s="111"/>
      <c r="P33" s="111"/>
      <c r="Q33" s="111"/>
    </row>
    <row r="34" spans="1:17" ht="14.25" customHeight="1">
      <c r="A34" s="158"/>
      <c r="B34" s="184" t="s">
        <v>14</v>
      </c>
      <c r="C34" s="185"/>
      <c r="D34" s="79">
        <f>SUM(D30:D33)</f>
        <v>115746690</v>
      </c>
      <c r="E34" s="9"/>
      <c r="F34" s="47"/>
      <c r="G34" s="87"/>
      <c r="H34" s="115">
        <v>0</v>
      </c>
      <c r="I34" s="139"/>
      <c r="K34" s="87"/>
      <c r="L34" s="87"/>
      <c r="M34" s="87"/>
      <c r="N34" s="87"/>
      <c r="O34" s="87"/>
      <c r="P34" s="87"/>
      <c r="Q34" s="87"/>
    </row>
    <row r="35" spans="1:9" ht="14.25" customHeight="1">
      <c r="A35" s="157" t="s">
        <v>52</v>
      </c>
      <c r="B35" s="175" t="s">
        <v>92</v>
      </c>
      <c r="C35" s="176"/>
      <c r="D35" s="43">
        <v>0</v>
      </c>
      <c r="E35" s="8"/>
      <c r="F35" s="47"/>
      <c r="G35" s="87"/>
      <c r="H35" s="115">
        <v>0</v>
      </c>
      <c r="I35" s="139"/>
    </row>
    <row r="36" spans="1:9" ht="14.25" customHeight="1">
      <c r="A36" s="174"/>
      <c r="B36" s="184" t="s">
        <v>14</v>
      </c>
      <c r="C36" s="185"/>
      <c r="D36" s="45">
        <f>SUM(D35)</f>
        <v>0</v>
      </c>
      <c r="E36" s="45"/>
      <c r="F36" s="50"/>
      <c r="G36" s="87"/>
      <c r="H36" s="115">
        <v>0</v>
      </c>
      <c r="I36" s="139"/>
    </row>
    <row r="37" spans="1:9" ht="14.25" customHeight="1">
      <c r="A37" s="155" t="s">
        <v>20</v>
      </c>
      <c r="B37" s="153" t="s">
        <v>108</v>
      </c>
      <c r="C37" s="154"/>
      <c r="D37" s="74">
        <v>0</v>
      </c>
      <c r="E37" s="100"/>
      <c r="F37" s="47"/>
      <c r="G37" s="87"/>
      <c r="H37" s="115">
        <v>0</v>
      </c>
      <c r="I37" s="139"/>
    </row>
    <row r="38" spans="1:9" ht="14.25" customHeight="1">
      <c r="A38" s="156"/>
      <c r="B38" s="186" t="s">
        <v>93</v>
      </c>
      <c r="C38" s="187"/>
      <c r="D38" s="88">
        <f>E38+H38</f>
        <v>2500970</v>
      </c>
      <c r="E38" s="99">
        <v>1768380</v>
      </c>
      <c r="F38" s="47" t="s">
        <v>133</v>
      </c>
      <c r="G38" s="87"/>
      <c r="H38" s="115">
        <v>732590</v>
      </c>
      <c r="I38" s="139"/>
    </row>
    <row r="39" spans="1:9" ht="14.25" customHeight="1">
      <c r="A39" s="156"/>
      <c r="B39" s="186" t="s">
        <v>94</v>
      </c>
      <c r="C39" s="187"/>
      <c r="D39" s="88">
        <f aca="true" t="shared" si="1" ref="D39:D48">E39+H39</f>
        <v>5399680</v>
      </c>
      <c r="E39" s="99">
        <v>3110750</v>
      </c>
      <c r="F39" s="47" t="s">
        <v>103</v>
      </c>
      <c r="G39" s="87"/>
      <c r="H39" s="115">
        <v>2288930</v>
      </c>
      <c r="I39" s="139"/>
    </row>
    <row r="40" spans="1:9" ht="14.25" customHeight="1">
      <c r="A40" s="156"/>
      <c r="B40" s="186" t="s">
        <v>95</v>
      </c>
      <c r="C40" s="187"/>
      <c r="D40" s="88">
        <f t="shared" si="1"/>
        <v>1576910</v>
      </c>
      <c r="E40" s="99">
        <v>1199920</v>
      </c>
      <c r="F40" s="47" t="s">
        <v>103</v>
      </c>
      <c r="G40" s="87"/>
      <c r="H40" s="115">
        <v>376990</v>
      </c>
      <c r="I40" s="139"/>
    </row>
    <row r="41" spans="1:9" ht="14.25" customHeight="1">
      <c r="A41" s="156"/>
      <c r="B41" s="186" t="s">
        <v>106</v>
      </c>
      <c r="C41" s="187"/>
      <c r="D41" s="88">
        <f t="shared" si="1"/>
        <v>168480</v>
      </c>
      <c r="E41" s="99">
        <v>0</v>
      </c>
      <c r="F41" s="47" t="s">
        <v>161</v>
      </c>
      <c r="G41" s="87"/>
      <c r="H41" s="115">
        <v>168480</v>
      </c>
      <c r="I41" s="139"/>
    </row>
    <row r="42" spans="1:9" ht="14.25" customHeight="1">
      <c r="A42" s="156"/>
      <c r="B42" s="186" t="s">
        <v>107</v>
      </c>
      <c r="C42" s="187"/>
      <c r="D42" s="88">
        <f t="shared" si="1"/>
        <v>0</v>
      </c>
      <c r="E42" s="99">
        <v>0</v>
      </c>
      <c r="F42" s="47" t="s">
        <v>160</v>
      </c>
      <c r="G42" s="87"/>
      <c r="H42" s="115">
        <v>0</v>
      </c>
      <c r="I42" s="139"/>
    </row>
    <row r="43" spans="1:9" ht="14.25" customHeight="1">
      <c r="A43" s="156"/>
      <c r="B43" s="186" t="s">
        <v>96</v>
      </c>
      <c r="C43" s="187"/>
      <c r="D43" s="88">
        <f t="shared" si="1"/>
        <v>63200</v>
      </c>
      <c r="E43" s="99">
        <v>47150</v>
      </c>
      <c r="F43" s="47" t="s">
        <v>102</v>
      </c>
      <c r="G43" s="87"/>
      <c r="H43" s="115">
        <v>16050</v>
      </c>
      <c r="I43" s="139"/>
    </row>
    <row r="44" spans="1:9" ht="14.25" customHeight="1">
      <c r="A44" s="156"/>
      <c r="B44" s="186" t="s">
        <v>97</v>
      </c>
      <c r="C44" s="187"/>
      <c r="D44" s="88">
        <f t="shared" si="1"/>
        <v>0</v>
      </c>
      <c r="E44" s="99">
        <v>0</v>
      </c>
      <c r="F44" s="47"/>
      <c r="G44" s="87"/>
      <c r="H44" s="115">
        <v>0</v>
      </c>
      <c r="I44" s="139"/>
    </row>
    <row r="45" spans="1:9" ht="14.25" customHeight="1">
      <c r="A45" s="156"/>
      <c r="B45" s="186" t="s">
        <v>98</v>
      </c>
      <c r="C45" s="187"/>
      <c r="D45" s="88">
        <f t="shared" si="1"/>
        <v>0</v>
      </c>
      <c r="E45" s="99">
        <v>0</v>
      </c>
      <c r="F45" s="47" t="s">
        <v>63</v>
      </c>
      <c r="G45" s="87"/>
      <c r="H45" s="115">
        <v>0</v>
      </c>
      <c r="I45" s="139"/>
    </row>
    <row r="46" spans="1:9" ht="14.25" customHeight="1">
      <c r="A46" s="156"/>
      <c r="B46" s="186" t="s">
        <v>166</v>
      </c>
      <c r="C46" s="187"/>
      <c r="D46" s="88">
        <f t="shared" si="1"/>
        <v>3383200</v>
      </c>
      <c r="E46" s="99">
        <v>2537400</v>
      </c>
      <c r="F46" s="47" t="s">
        <v>64</v>
      </c>
      <c r="G46" s="87"/>
      <c r="H46" s="115">
        <v>845800</v>
      </c>
      <c r="I46" s="139"/>
    </row>
    <row r="47" spans="1:9" ht="14.25" customHeight="1">
      <c r="A47" s="156"/>
      <c r="B47" s="186" t="s">
        <v>100</v>
      </c>
      <c r="C47" s="187"/>
      <c r="D47" s="88">
        <f t="shared" si="1"/>
        <v>0</v>
      </c>
      <c r="E47" s="99">
        <v>0</v>
      </c>
      <c r="F47" s="47" t="s">
        <v>104</v>
      </c>
      <c r="G47" s="87"/>
      <c r="H47" s="115">
        <v>0</v>
      </c>
      <c r="I47" s="139"/>
    </row>
    <row r="48" spans="1:9" ht="14.25" customHeight="1">
      <c r="A48" s="156"/>
      <c r="B48" s="186" t="s">
        <v>101</v>
      </c>
      <c r="C48" s="187"/>
      <c r="D48" s="88">
        <f t="shared" si="1"/>
        <v>396000</v>
      </c>
      <c r="E48" s="99">
        <v>297000</v>
      </c>
      <c r="F48" s="47" t="s">
        <v>105</v>
      </c>
      <c r="G48" s="87"/>
      <c r="H48" s="115">
        <v>99000</v>
      </c>
      <c r="I48" s="139"/>
    </row>
    <row r="49" spans="1:9" ht="14.25" customHeight="1">
      <c r="A49" s="156"/>
      <c r="B49" s="11" t="s">
        <v>24</v>
      </c>
      <c r="C49" s="12"/>
      <c r="D49" s="35">
        <f>SUM(D37:D48)</f>
        <v>13488440</v>
      </c>
      <c r="E49" s="45"/>
      <c r="F49" s="47"/>
      <c r="G49" s="87"/>
      <c r="H49" s="115">
        <v>0</v>
      </c>
      <c r="I49" s="139"/>
    </row>
    <row r="50" spans="1:9" s="24" customFormat="1" ht="14.25" customHeight="1">
      <c r="A50" s="156"/>
      <c r="B50" s="153" t="s">
        <v>22</v>
      </c>
      <c r="C50" s="154"/>
      <c r="D50" s="41">
        <f>E50+H50</f>
        <v>17857600</v>
      </c>
      <c r="E50" s="99">
        <v>12390100</v>
      </c>
      <c r="F50" s="22"/>
      <c r="G50" s="87"/>
      <c r="H50" s="115">
        <v>5467500</v>
      </c>
      <c r="I50" s="139"/>
    </row>
    <row r="51" spans="1:9" s="24" customFormat="1" ht="14.25" customHeight="1">
      <c r="A51" s="156"/>
      <c r="B51" s="184" t="s">
        <v>14</v>
      </c>
      <c r="C51" s="185"/>
      <c r="D51" s="35">
        <f>SUM(D50)</f>
        <v>17857600</v>
      </c>
      <c r="E51" s="9"/>
      <c r="F51" s="47"/>
      <c r="G51" s="87"/>
      <c r="H51" s="115">
        <v>0</v>
      </c>
      <c r="I51" s="139"/>
    </row>
    <row r="52" spans="1:9" s="24" customFormat="1" ht="14.25" customHeight="1">
      <c r="A52" s="14"/>
      <c r="B52" s="184" t="s">
        <v>23</v>
      </c>
      <c r="C52" s="185"/>
      <c r="D52" s="35">
        <f>D49+D51</f>
        <v>31346040</v>
      </c>
      <c r="E52" s="9"/>
      <c r="F52" s="47"/>
      <c r="G52" s="87"/>
      <c r="H52" s="115">
        <v>0</v>
      </c>
      <c r="I52" s="139"/>
    </row>
    <row r="53" spans="1:9" s="24" customFormat="1" ht="14.25" customHeight="1">
      <c r="A53" s="4"/>
      <c r="B53" s="10" t="s">
        <v>16</v>
      </c>
      <c r="C53" s="11"/>
      <c r="D53" s="35">
        <f>D26+D29+D34+D36+D52</f>
        <v>256208280</v>
      </c>
      <c r="E53" s="35"/>
      <c r="F53" s="51"/>
      <c r="G53" s="87"/>
      <c r="H53" s="105">
        <f>SUM(H14:H52)</f>
        <v>157920770</v>
      </c>
      <c r="I53" s="126"/>
    </row>
    <row r="54" spans="1:9" s="24" customFormat="1" ht="14.25" customHeight="1">
      <c r="A54" s="2" t="s">
        <v>9</v>
      </c>
      <c r="B54" s="2"/>
      <c r="C54" s="2"/>
      <c r="D54" s="114" t="s">
        <v>165</v>
      </c>
      <c r="E54" s="108" t="s">
        <v>129</v>
      </c>
      <c r="F54" s="109"/>
      <c r="G54" s="121"/>
      <c r="H54" s="101" t="s">
        <v>157</v>
      </c>
      <c r="I54" s="118"/>
    </row>
    <row r="55" spans="1:9" s="24" customFormat="1" ht="14.25" customHeight="1">
      <c r="A55" s="2"/>
      <c r="B55" s="2"/>
      <c r="C55" s="2"/>
      <c r="D55" s="31"/>
      <c r="E55" s="177">
        <v>44014</v>
      </c>
      <c r="F55" s="177"/>
      <c r="G55" s="87"/>
      <c r="H55" s="15"/>
      <c r="I55" s="118"/>
    </row>
    <row r="56" spans="1:9" s="24" customFormat="1" ht="13.5">
      <c r="A56"/>
      <c r="B56"/>
      <c r="C56"/>
      <c r="D56" s="136" t="s">
        <v>155</v>
      </c>
      <c r="E56" s="120"/>
      <c r="F56"/>
      <c r="H56"/>
      <c r="I56" s="140"/>
    </row>
    <row r="57" spans="1:9" s="24" customFormat="1" ht="13.5">
      <c r="A57"/>
      <c r="B57"/>
      <c r="C57"/>
      <c r="D57" s="114"/>
      <c r="E57"/>
      <c r="F57"/>
      <c r="H57"/>
      <c r="I57" s="140"/>
    </row>
    <row r="58" spans="1:9" s="24" customFormat="1" ht="13.5">
      <c r="A58"/>
      <c r="B58"/>
      <c r="C58"/>
      <c r="D58" s="31"/>
      <c r="E58"/>
      <c r="F58"/>
      <c r="H58"/>
      <c r="I58" s="140"/>
    </row>
  </sheetData>
  <sheetProtection/>
  <mergeCells count="51">
    <mergeCell ref="B50:C50"/>
    <mergeCell ref="B51:C51"/>
    <mergeCell ref="B52:C52"/>
    <mergeCell ref="E55:F55"/>
    <mergeCell ref="B43:C43"/>
    <mergeCell ref="B44:C44"/>
    <mergeCell ref="B45:C45"/>
    <mergeCell ref="B46:C46"/>
    <mergeCell ref="B47:C47"/>
    <mergeCell ref="B48:C48"/>
    <mergeCell ref="A35:A36"/>
    <mergeCell ref="B35:C35"/>
    <mergeCell ref="B36:C36"/>
    <mergeCell ref="A37:A51"/>
    <mergeCell ref="B37:C37"/>
    <mergeCell ref="B38:C38"/>
    <mergeCell ref="B39:C39"/>
    <mergeCell ref="B40:C40"/>
    <mergeCell ref="B41:C41"/>
    <mergeCell ref="B42:C42"/>
    <mergeCell ref="B27:C27"/>
    <mergeCell ref="B28:C28"/>
    <mergeCell ref="B29:C29"/>
    <mergeCell ref="A30:A34"/>
    <mergeCell ref="B30:C30"/>
    <mergeCell ref="B31:C31"/>
    <mergeCell ref="B32:C32"/>
    <mergeCell ref="B33:C33"/>
    <mergeCell ref="B34:C34"/>
    <mergeCell ref="J19:Q19"/>
    <mergeCell ref="B20:C20"/>
    <mergeCell ref="B21:C21"/>
    <mergeCell ref="B22:C22"/>
    <mergeCell ref="B23:C23"/>
    <mergeCell ref="B24:C24"/>
    <mergeCell ref="B13:C13"/>
    <mergeCell ref="A14:A29"/>
    <mergeCell ref="B14:C14"/>
    <mergeCell ref="B15:C15"/>
    <mergeCell ref="B16:C16"/>
    <mergeCell ref="B17:C17"/>
    <mergeCell ref="B18:C18"/>
    <mergeCell ref="B19:C19"/>
    <mergeCell ref="B25:C25"/>
    <mergeCell ref="B26:C26"/>
    <mergeCell ref="A1:F1"/>
    <mergeCell ref="D2:E2"/>
    <mergeCell ref="B3:D3"/>
    <mergeCell ref="A4:A11"/>
    <mergeCell ref="B4:D11"/>
    <mergeCell ref="A12:C12"/>
  </mergeCells>
  <printOptions/>
  <pageMargins left="0.5118110236220472" right="0.5118110236220472" top="0.5511811023622047" bottom="0.15748031496062992" header="0.31496062992125984" footer="0.31496062992125984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경신식당</dc:creator>
  <cp:keywords/>
  <dc:description/>
  <cp:lastModifiedBy>user</cp:lastModifiedBy>
  <cp:lastPrinted>2020-06-05T05:17:55Z</cp:lastPrinted>
  <dcterms:created xsi:type="dcterms:W3CDTF">2004-03-31T07:14:38Z</dcterms:created>
  <dcterms:modified xsi:type="dcterms:W3CDTF">2020-07-02T01:11:18Z</dcterms:modified>
  <cp:category/>
  <cp:version/>
  <cp:contentType/>
  <cp:contentStatus/>
</cp:coreProperties>
</file>